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83262418-4FD7-4DEF-913C-544600F30B5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1" sheetId="1" r:id="rId1"/>
  </sheets>
  <definedNames>
    <definedName name="_xlnm.Print_Titles" localSheetId="0">Table1!$4:$6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3" i="1" l="1"/>
  <c r="F120" i="1" l="1"/>
  <c r="F117" i="1" l="1"/>
  <c r="F144" i="1"/>
  <c r="F142" i="1"/>
  <c r="F146" i="1" s="1"/>
  <c r="F128" i="1"/>
  <c r="F127" i="1"/>
  <c r="F123" i="1"/>
  <c r="F122" i="1"/>
  <c r="F112" i="1"/>
  <c r="F111" i="1"/>
  <c r="F110" i="1"/>
  <c r="F108" i="1"/>
  <c r="F94" i="1"/>
  <c r="F93" i="1"/>
  <c r="F132" i="1" l="1"/>
  <c r="F125" i="1"/>
  <c r="F84" i="1" l="1"/>
  <c r="F95" i="1"/>
  <c r="F96" i="1"/>
  <c r="F65" i="1"/>
  <c r="F64" i="1"/>
  <c r="F63" i="1"/>
  <c r="F69" i="1"/>
  <c r="F81" i="1"/>
  <c r="F28" i="1" l="1"/>
  <c r="F21" i="1"/>
  <c r="F60" i="1" l="1"/>
  <c r="F51" i="1"/>
  <c r="F44" i="1"/>
  <c r="F30" i="1"/>
  <c r="F22" i="1"/>
  <c r="F15" i="1"/>
  <c r="F39" i="1"/>
  <c r="F41" i="1" l="1"/>
  <c r="F31" i="1"/>
  <c r="F12" i="1" l="1"/>
  <c r="F49" i="1" l="1"/>
  <c r="F27" i="1" l="1"/>
  <c r="F104" i="1" l="1"/>
  <c r="F19" i="1" l="1"/>
  <c r="F58" i="1" s="1"/>
  <c r="F147" i="1" l="1"/>
  <c r="F150" i="1" s="1"/>
</calcChain>
</file>

<file path=xl/sharedStrings.xml><?xml version="1.0" encoding="utf-8"?>
<sst xmlns="http://schemas.openxmlformats.org/spreadsheetml/2006/main" count="806" uniqueCount="328">
  <si>
    <t>ГРБС</t>
  </si>
  <si>
    <t>НР (код)</t>
  </si>
  <si>
    <t>НР (наименование)</t>
  </si>
  <si>
    <t>Рз Пр</t>
  </si>
  <si>
    <t>ВР</t>
  </si>
  <si>
    <t>2024 год</t>
  </si>
  <si>
    <t>2025 год</t>
  </si>
  <si>
    <t>2026 год</t>
  </si>
  <si>
    <t>Пояснение</t>
  </si>
  <si>
    <t/>
  </si>
  <si>
    <t>Управление муниципальными финансами Климовского района на (2024-2026) годы</t>
  </si>
  <si>
    <t>903</t>
  </si>
  <si>
    <t>0341283020</t>
  </si>
  <si>
    <t>Поддержка мер по обеспечению сбалансированности бюджетов поселений</t>
  </si>
  <si>
    <t>1403</t>
  </si>
  <si>
    <t>540</t>
  </si>
  <si>
    <t>ИТОГО по муниципальной программе</t>
  </si>
  <si>
    <t>Развитие системы образования Климовского района Брянской области (2024-2026 годы)</t>
  </si>
  <si>
    <t>906</t>
  </si>
  <si>
    <t>0641214722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</si>
  <si>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</si>
  <si>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0701</t>
  </si>
  <si>
    <t>611</t>
  </si>
  <si>
    <t>0641280300</t>
  </si>
  <si>
    <t>Дошкольные образовательные организации</t>
  </si>
  <si>
    <t>0641282420</t>
  </si>
  <si>
    <t>Развитие и укрепление материально-технической базы муниципальных учреждений</t>
  </si>
  <si>
    <t>612</t>
  </si>
  <si>
    <t>0641214721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</si>
  <si>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</si>
  <si>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0702</t>
  </si>
  <si>
    <t>0641280310</t>
  </si>
  <si>
    <t>Общеобразовательные организации</t>
  </si>
  <si>
    <t>0641282350</t>
  </si>
  <si>
    <t>Организация питания в образовательных организациях</t>
  </si>
  <si>
    <t>0641283260</t>
  </si>
  <si>
    <t>Повышение энергетической эффективности и обеспечения энергосбережения</t>
  </si>
  <si>
    <t>06412L0500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</si>
  <si>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</si>
  <si>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0641280320</t>
  </si>
  <si>
    <t>Организации дополнительного образования</t>
  </si>
  <si>
    <t>0703</t>
  </si>
  <si>
    <t>621</t>
  </si>
  <si>
    <t>0641282430</t>
  </si>
  <si>
    <t>Мероприятия по комплексной безопасности муниципальных учреждений</t>
  </si>
  <si>
    <t>622</t>
  </si>
  <si>
    <t>0641282440</t>
  </si>
  <si>
    <t>Мероприятия по улучшению условий охраны труда</t>
  </si>
  <si>
    <t>0641180040</t>
  </si>
  <si>
    <t>Руководство и управление в сфере установленных функций органов местного самоуправления</t>
  </si>
  <si>
    <t>0709</t>
  </si>
  <si>
    <t>121</t>
  </si>
  <si>
    <t>129</t>
  </si>
  <si>
    <t>0641180340</t>
  </si>
  <si>
    <t>Учреждения психолого-медико-социального сопровождения</t>
  </si>
  <si>
    <t>0641180720</t>
  </si>
  <si>
    <t>Учреждения, обеспечивающие деятельность органов местного самоуправления и муниципальных учреждений</t>
  </si>
  <si>
    <t>244</t>
  </si>
  <si>
    <t>831</t>
  </si>
  <si>
    <t>851</t>
  </si>
  <si>
    <t>0641182500</t>
  </si>
  <si>
    <t>Мероприятия, направленные на укрепление здоровья населения</t>
  </si>
  <si>
    <t>1103</t>
  </si>
  <si>
    <t>Реализация полномочий администрации Климовского района Брянской области (2024 - 2026 годы)</t>
  </si>
  <si>
    <t>910</t>
  </si>
  <si>
    <t>1041180020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</si>
  <si>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</si>
  <si>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0104</t>
  </si>
  <si>
    <t>1041180040</t>
  </si>
  <si>
    <t>1043116721</t>
  </si>
  <si>
    <t>Организация и осуществление деятельности по опеке и попечительству (содержание органов по опеке и попечительству)</t>
  </si>
  <si>
    <t>1041180720</t>
  </si>
  <si>
    <t>0113</t>
  </si>
  <si>
    <t>1041181180</t>
  </si>
  <si>
    <t>Комплексные меры по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образования</t>
  </si>
  <si>
    <t>1041183270</t>
  </si>
  <si>
    <t>Исполнение исковых требований на основании вступивших в законную силу судебных актов</t>
  </si>
  <si>
    <t>1041480700</t>
  </si>
  <si>
    <t>Единые дежурно-диспетчерские службы</t>
  </si>
  <si>
    <t>0310</t>
  </si>
  <si>
    <t>1041481160</t>
  </si>
  <si>
    <t>Снижение рисков и смягчение последствий чрезвычайных ситуаций природного и техногенного характера</t>
  </si>
  <si>
    <t>1042681630</t>
  </si>
  <si>
    <t>Компенсация транспортным организациям части потерь в доходах,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</si>
  <si>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0408</t>
  </si>
  <si>
    <t>811</t>
  </si>
  <si>
    <t>1047180320</t>
  </si>
  <si>
    <t>1046180450</t>
  </si>
  <si>
    <t>Библиотеки</t>
  </si>
  <si>
    <t>0801</t>
  </si>
  <si>
    <t>1046180480</t>
  </si>
  <si>
    <t>Дворцы и дома культуры, клубы, выставочные залы</t>
  </si>
  <si>
    <t>1046280520</t>
  </si>
  <si>
    <t>Муниципальный архив</t>
  </si>
  <si>
    <t>10441L4970</t>
  </si>
  <si>
    <t>Реализация мероприятий по обеспечению жильем молодых семей</t>
  </si>
  <si>
    <t>1004</t>
  </si>
  <si>
    <t>321</t>
  </si>
  <si>
    <t>Непрограммная деятельность</t>
  </si>
  <si>
    <t>3000083030</t>
  </si>
  <si>
    <t>Резервный фонд местной администрации</t>
  </si>
  <si>
    <t>0111</t>
  </si>
  <si>
    <t>870</t>
  </si>
  <si>
    <t>3000080060</t>
  </si>
  <si>
    <t>Организация и проведение выборов и референдумов</t>
  </si>
  <si>
    <t>0107</t>
  </si>
  <si>
    <t>880</t>
  </si>
  <si>
    <t>1006</t>
  </si>
  <si>
    <t>914</t>
  </si>
  <si>
    <t>3000080050</t>
  </si>
  <si>
    <t>Обеспечение деятельности руководителя контрольно-счетного органа муниципального образования и его заместителей</t>
  </si>
  <si>
    <t>0106</t>
  </si>
  <si>
    <t>ИТОГО</t>
  </si>
  <si>
    <t>Корректировка расходной части бюджета Климовского муниципального района Брянской области на 2024 - 2026 годы</t>
  </si>
  <si>
    <r>
      <rPr>
        <b/>
        <sz val="12"/>
        <color rgb="FF000000"/>
        <rFont val="Times New Roman"/>
        <family val="1"/>
        <charset val="204"/>
      </rPr>
      <t>Уменьшены ассигнования:</t>
    </r>
    <r>
      <rPr>
        <b/>
        <sz val="12"/>
        <color rgb="FFFF0000"/>
        <rFont val="Times New Roman"/>
        <family val="1"/>
        <charset val="204"/>
      </rPr>
      <t xml:space="preserve"> (МБ)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b/>
        <u/>
        <sz val="12"/>
        <color rgb="FF000000"/>
        <rFont val="Times New Roman"/>
        <family val="1"/>
        <charset val="204"/>
      </rPr>
      <t>ДДУ</t>
    </r>
    <r>
      <rPr>
        <sz val="12"/>
        <color rgb="FF000000"/>
        <rFont val="Times New Roman"/>
        <family val="1"/>
        <charset val="204"/>
      </rPr>
      <t xml:space="preserve"> с мероприятий по укреплению материально-технической базы в сумме 32846,66 руб.</t>
    </r>
  </si>
  <si>
    <r>
      <rPr>
        <b/>
        <sz val="12"/>
        <color rgb="FF000000"/>
        <rFont val="Times New Roman"/>
        <family val="1"/>
        <charset val="204"/>
      </rPr>
      <t xml:space="preserve">Уменьшены ассигнования: </t>
    </r>
    <r>
      <rPr>
        <b/>
        <u/>
        <sz val="12"/>
        <color rgb="FF000000"/>
        <rFont val="Times New Roman"/>
        <family val="1"/>
        <charset val="204"/>
      </rPr>
      <t>Школы</t>
    </r>
    <r>
      <rPr>
        <sz val="12"/>
        <color rgb="FF000000"/>
        <rFont val="Times New Roman"/>
        <family val="1"/>
        <charset val="204"/>
      </rPr>
      <t xml:space="preserve"> = с мероприятий по энергетической эффективности</t>
    </r>
    <r>
      <rPr>
        <b/>
        <sz val="12"/>
        <color rgb="FF000000"/>
        <rFont val="Times New Roman"/>
        <family val="1"/>
        <charset val="204"/>
      </rPr>
      <t xml:space="preserve"> (</t>
    </r>
    <r>
      <rPr>
        <sz val="12"/>
        <color rgb="FF000000"/>
        <rFont val="Times New Roman"/>
        <family val="1"/>
        <charset val="204"/>
      </rPr>
      <t>с приобретения теплосчетчиков) в сумме 301,13 руб.</t>
    </r>
  </si>
  <si>
    <r>
      <rPr>
        <b/>
        <sz val="12"/>
        <color rgb="FF000000"/>
        <rFont val="Times New Roman"/>
        <family val="1"/>
        <charset val="204"/>
      </rPr>
      <t xml:space="preserve">Увеличены ассигнования: </t>
    </r>
    <r>
      <rPr>
        <b/>
        <u/>
        <sz val="12"/>
        <color rgb="FF000000"/>
        <rFont val="Times New Roman"/>
        <family val="1"/>
        <charset val="204"/>
      </rPr>
      <t>Школы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 xml:space="preserve">= </t>
    </r>
    <r>
      <rPr>
        <b/>
        <sz val="12"/>
        <color rgb="FFFF0000"/>
        <rFont val="Times New Roman"/>
        <family val="1"/>
        <charset val="204"/>
      </rPr>
      <t>(ОБ)</t>
    </r>
    <r>
      <rPr>
        <sz val="12"/>
        <color rgb="FF000000"/>
        <rFont val="Times New Roman"/>
        <family val="1"/>
        <charset val="204"/>
      </rPr>
      <t xml:space="preserve"> на выплату ежемесячного денежного вознаграждения советникам директоров в сумме 286440,0 руб.</t>
    </r>
  </si>
  <si>
    <t>0641214780</t>
  </si>
  <si>
    <t>Компенсация части родительской платы за присмотр и уход за детьми в образовательных организациях,реализующих образовательную программу дошкольного образования</t>
  </si>
  <si>
    <t>323</t>
  </si>
  <si>
    <t>06413S4790</t>
  </si>
  <si>
    <t>0412</t>
  </si>
  <si>
    <t>10419S3430</t>
  </si>
  <si>
    <t>Установление и описание местоположения границ территориальных зон</t>
  </si>
  <si>
    <t>1042618540</t>
  </si>
  <si>
    <t>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</t>
  </si>
  <si>
    <t>243</t>
  </si>
  <si>
    <t>06412S4840</t>
  </si>
  <si>
    <t>Предоставление бесплатного питания обучающимся в муниципальных общеобразовательных организациях из многодетных семей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</si>
  <si>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</si>
  <si>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0341180040</t>
  </si>
  <si>
    <r>
      <rPr>
        <b/>
        <sz val="12"/>
        <color rgb="FF000000"/>
        <rFont val="Times New Roman"/>
        <family val="1"/>
        <charset val="204"/>
      </rPr>
      <t xml:space="preserve">Уменьшены ассигнования: </t>
    </r>
    <r>
      <rPr>
        <b/>
        <sz val="12"/>
        <color rgb="FFFF0000"/>
        <rFont val="Times New Roman"/>
        <family val="1"/>
        <charset val="204"/>
      </rPr>
      <t xml:space="preserve">(МБ) </t>
    </r>
    <r>
      <rPr>
        <b/>
        <u/>
        <sz val="12"/>
        <color rgb="FF000000"/>
        <rFont val="Times New Roman"/>
        <family val="1"/>
        <charset val="204"/>
      </rPr>
      <t>Финотдел</t>
    </r>
    <r>
      <rPr>
        <sz val="12"/>
        <color rgb="FF000000"/>
        <rFont val="Times New Roman"/>
        <family val="1"/>
        <charset val="204"/>
      </rPr>
      <t xml:space="preserve"> = с приобретения ИБП, принтера и обслуживания программ в сумме 139639,22 руб.и направлены на выплату заработной платы </t>
    </r>
  </si>
  <si>
    <t>0641214890</t>
  </si>
  <si>
    <t>Обеспечение защищенности специализированных транспортных средств, предназначенных для организованной перевозки детей</t>
  </si>
  <si>
    <r>
      <rPr>
        <b/>
        <sz val="12"/>
        <color rgb="FF000000"/>
        <rFont val="Times New Roman"/>
        <family val="1"/>
        <charset val="204"/>
      </rPr>
      <t xml:space="preserve">Увеличены ассигнования: </t>
    </r>
    <r>
      <rPr>
        <b/>
        <u/>
        <sz val="12"/>
        <color rgb="FF000000"/>
        <rFont val="Times New Roman"/>
        <family val="1"/>
        <charset val="204"/>
      </rPr>
      <t>Школы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 xml:space="preserve">= </t>
    </r>
    <r>
      <rPr>
        <b/>
        <sz val="12"/>
        <color rgb="FFFF0000"/>
        <rFont val="Times New Roman"/>
        <family val="1"/>
        <charset val="204"/>
      </rPr>
      <t>(ОБ)</t>
    </r>
    <r>
      <rPr>
        <sz val="12"/>
        <color rgb="FF000000"/>
        <rFont val="Times New Roman"/>
        <family val="1"/>
        <charset val="204"/>
      </rPr>
      <t xml:space="preserve"> на обеспечение защищенности специализированных транспортных средств (для школьных автобусов КамХутор, НовРопск, НовЮрковичи и Чуровичи)  в сумме 4 200 000,00 руб.</t>
    </r>
  </si>
  <si>
    <r>
      <rPr>
        <b/>
        <sz val="12"/>
        <color rgb="FF000000"/>
        <rFont val="Times New Roman"/>
        <family val="1"/>
        <charset val="204"/>
      </rPr>
      <t xml:space="preserve">Увеличены ассигнования: </t>
    </r>
    <r>
      <rPr>
        <b/>
        <u/>
        <sz val="12"/>
        <color rgb="FF000000"/>
        <rFont val="Times New Roman"/>
        <family val="1"/>
        <charset val="204"/>
      </rPr>
      <t>Школы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 xml:space="preserve">= </t>
    </r>
    <r>
      <rPr>
        <b/>
        <sz val="12"/>
        <color rgb="FFFF0000"/>
        <rFont val="Times New Roman"/>
        <family val="1"/>
        <charset val="204"/>
      </rPr>
      <t>(ОБ)</t>
    </r>
    <r>
      <rPr>
        <sz val="12"/>
        <color rgb="FF000000"/>
        <rFont val="Times New Roman"/>
        <family val="1"/>
        <charset val="204"/>
      </rPr>
      <t xml:space="preserve"> на выплату зарплаты и начислений в сумме 35 405 889,00 руб.</t>
    </r>
  </si>
  <si>
    <r>
      <rPr>
        <b/>
        <sz val="12"/>
        <color rgb="FF000000"/>
        <rFont val="Times New Roman"/>
        <family val="1"/>
        <charset val="204"/>
      </rPr>
      <t xml:space="preserve">Увеличены ассигнования: </t>
    </r>
    <r>
      <rPr>
        <b/>
        <u/>
        <sz val="12"/>
        <color rgb="FF000000"/>
        <rFont val="Times New Roman"/>
        <family val="1"/>
        <charset val="204"/>
      </rPr>
      <t>Школы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 xml:space="preserve">= на мероприятия по предоставлению бесплатного питания обучающихся из многодетных семей в сумме 1522469,39 руб., в т.ч.: </t>
    </r>
    <r>
      <rPr>
        <b/>
        <sz val="12"/>
        <color rgb="FFFF0000"/>
        <rFont val="Times New Roman"/>
        <family val="1"/>
        <charset val="204"/>
      </rPr>
      <t>(ОБ)</t>
    </r>
    <r>
      <rPr>
        <b/>
        <sz val="12"/>
        <rFont val="Times New Roman"/>
        <family val="1"/>
        <charset val="204"/>
      </rPr>
      <t xml:space="preserve"> = </t>
    </r>
    <r>
      <rPr>
        <sz val="12"/>
        <rFont val="Times New Roman"/>
        <family val="1"/>
        <charset val="204"/>
      </rPr>
      <t>1492020,0 руб.,</t>
    </r>
    <r>
      <rPr>
        <b/>
        <sz val="12"/>
        <color rgb="FFFF0000"/>
        <rFont val="Times New Roman"/>
        <family val="1"/>
        <charset val="204"/>
      </rPr>
      <t xml:space="preserve"> (МБ)</t>
    </r>
    <r>
      <rPr>
        <sz val="12"/>
        <rFont val="Times New Roman"/>
        <family val="1"/>
        <charset val="204"/>
      </rPr>
      <t xml:space="preserve"> = 30449,39 </t>
    </r>
    <r>
      <rPr>
        <sz val="12"/>
        <color rgb="FF000000"/>
        <rFont val="Times New Roman"/>
        <family val="1"/>
        <charset val="204"/>
      </rPr>
      <t>руб. софинансирование местного бюджета.</t>
    </r>
  </si>
  <si>
    <t>122</t>
  </si>
  <si>
    <t>1041180070</t>
  </si>
  <si>
    <t>Информационное освещение деятельности органов местного самоуправления</t>
  </si>
  <si>
    <t>1041180100</t>
  </si>
  <si>
    <t>Опубликование нормативных правовых актов муниципальных образований и иной официальной информации</t>
  </si>
  <si>
    <t>1041212021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</si>
  <si>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</si>
  <si>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1041212022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</si>
  <si>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комиссий)</t>
  </si>
  <si>
    <t>1041217390</t>
  </si>
  <si>
    <t>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</si>
  <si>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111</t>
  </si>
  <si>
    <t>119</t>
  </si>
  <si>
    <t>1043116723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</si>
  <si>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</si>
  <si>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313</t>
  </si>
  <si>
    <t>Управление в сфере архитектурной деятельности и жилищно-коммунального хозяйства Климовского района Брянской области (2024-2026 годы)</t>
  </si>
  <si>
    <t>911</t>
  </si>
  <si>
    <t>1141180040</t>
  </si>
  <si>
    <t>Управление муниципальным имуществом Климовского района Брянской области (2024-2026 годы)</t>
  </si>
  <si>
    <t>913</t>
  </si>
  <si>
    <t>1341180040</t>
  </si>
  <si>
    <t>3000010120</t>
  </si>
  <si>
    <t>Резервный фонд Правительства Брянской области</t>
  </si>
  <si>
    <r>
      <rPr>
        <b/>
        <sz val="12"/>
        <color theme="1"/>
        <rFont val="Times New Roman"/>
        <family val="1"/>
        <charset val="204"/>
      </rPr>
      <t>Уменьшены ассигнования:</t>
    </r>
    <r>
      <rPr>
        <sz val="12"/>
        <rFont val="Times New Roman"/>
        <family val="1"/>
        <charset val="204"/>
      </rPr>
      <t xml:space="preserve"> </t>
    </r>
    <r>
      <rPr>
        <b/>
        <u/>
        <sz val="12"/>
        <rFont val="Times New Roman"/>
        <family val="1"/>
        <charset val="204"/>
      </rPr>
      <t>Автон.</t>
    </r>
    <r>
      <rPr>
        <sz val="12"/>
        <rFont val="Times New Roman"/>
        <family val="1"/>
        <charset val="204"/>
      </rPr>
      <t xml:space="preserve"> = с мероприятий по комплексной безопасности (заправка огнетушителей) в</t>
    </r>
    <r>
      <rPr>
        <sz val="12"/>
        <color theme="1"/>
        <rFont val="Times New Roman"/>
        <family val="1"/>
        <charset val="204"/>
      </rPr>
      <t xml:space="preserve"> сумме 3000,0 руб.</t>
    </r>
  </si>
  <si>
    <r>
      <rPr>
        <b/>
        <sz val="12"/>
        <color theme="1"/>
        <rFont val="Times New Roman"/>
        <family val="1"/>
        <charset val="204"/>
      </rPr>
      <t>Уменьшены ассигнования:</t>
    </r>
    <r>
      <rPr>
        <sz val="12"/>
        <rFont val="Times New Roman"/>
        <family val="1"/>
        <charset val="204"/>
      </rPr>
      <t xml:space="preserve"> </t>
    </r>
    <r>
      <rPr>
        <b/>
        <u/>
        <sz val="12"/>
        <rFont val="Times New Roman"/>
        <family val="1"/>
        <charset val="204"/>
      </rPr>
      <t>Внешк.</t>
    </r>
    <r>
      <rPr>
        <sz val="12"/>
        <rFont val="Times New Roman"/>
        <family val="1"/>
        <charset val="204"/>
      </rPr>
      <t xml:space="preserve"> =  с мероприятий по улучшению условий охраны труда (обучение) в</t>
    </r>
    <r>
      <rPr>
        <sz val="12"/>
        <color theme="1"/>
        <rFont val="Times New Roman"/>
        <family val="1"/>
        <charset val="204"/>
      </rPr>
      <t xml:space="preserve"> сумме 6300,0 руб.</t>
    </r>
  </si>
  <si>
    <r>
      <rPr>
        <b/>
        <sz val="12"/>
        <color theme="1"/>
        <rFont val="Times New Roman"/>
        <family val="1"/>
        <charset val="204"/>
      </rPr>
      <t>Уменьшены ассигнования:</t>
    </r>
    <r>
      <rPr>
        <sz val="12"/>
        <rFont val="Times New Roman"/>
        <family val="1"/>
        <charset val="204"/>
      </rPr>
      <t xml:space="preserve"> </t>
    </r>
    <r>
      <rPr>
        <b/>
        <u/>
        <sz val="12"/>
        <rFont val="Times New Roman"/>
        <family val="1"/>
        <charset val="204"/>
      </rPr>
      <t>Автон.</t>
    </r>
    <r>
      <rPr>
        <sz val="12"/>
        <rFont val="Times New Roman"/>
        <family val="1"/>
        <charset val="204"/>
      </rPr>
      <t xml:space="preserve"> = с мероприятий по улучшению условий охраны труда (обучение) в</t>
    </r>
    <r>
      <rPr>
        <sz val="12"/>
        <color theme="1"/>
        <rFont val="Times New Roman"/>
        <family val="1"/>
        <charset val="204"/>
      </rPr>
      <t xml:space="preserve"> сумме 2400,0 руб.</t>
    </r>
  </si>
  <si>
    <r>
      <t xml:space="preserve">Уменьшены ассигнования: </t>
    </r>
    <r>
      <rPr>
        <sz val="12"/>
        <color theme="1"/>
        <rFont val="Times New Roman"/>
        <family val="1"/>
        <charset val="204"/>
      </rPr>
      <t xml:space="preserve">с мероприятий по проведению оздоровительной кампании детей в сумме 1066765,0 руб., в т.ч.: </t>
    </r>
    <r>
      <rPr>
        <b/>
        <sz val="12"/>
        <color rgb="FFFF0000"/>
        <rFont val="Times New Roman"/>
        <family val="1"/>
        <charset val="204"/>
      </rPr>
      <t>(ОБ)</t>
    </r>
    <r>
      <rPr>
        <sz val="12"/>
        <color theme="1"/>
        <rFont val="Times New Roman"/>
        <family val="1"/>
        <charset val="204"/>
      </rPr>
      <t xml:space="preserve"> = 725400,00 руб., </t>
    </r>
    <r>
      <rPr>
        <b/>
        <sz val="12"/>
        <color rgb="FFFF0000"/>
        <rFont val="Times New Roman"/>
        <family val="1"/>
        <charset val="204"/>
      </rPr>
      <t>(МБ)</t>
    </r>
    <r>
      <rPr>
        <sz val="12"/>
        <rFont val="Times New Roman"/>
        <family val="1"/>
        <charset val="204"/>
      </rPr>
      <t xml:space="preserve"> = 341365,00 руб.</t>
    </r>
  </si>
  <si>
    <r>
      <rPr>
        <b/>
        <sz val="12"/>
        <color rgb="FF000000"/>
        <rFont val="Times New Roman"/>
        <family val="1"/>
        <charset val="204"/>
      </rPr>
      <t>Уменьшены ассигнования</t>
    </r>
    <r>
      <rPr>
        <sz val="12"/>
        <color rgb="FF000000"/>
        <rFont val="Times New Roman"/>
        <family val="1"/>
        <charset val="204"/>
      </rPr>
      <t xml:space="preserve">: </t>
    </r>
    <r>
      <rPr>
        <b/>
        <sz val="12"/>
        <color rgb="FFFF0000"/>
        <rFont val="Times New Roman"/>
        <family val="1"/>
        <charset val="204"/>
      </rPr>
      <t>(ОБ)</t>
    </r>
    <r>
      <rPr>
        <sz val="12"/>
        <color rgb="FF000000"/>
        <rFont val="Times New Roman"/>
        <family val="1"/>
        <charset val="204"/>
      </rPr>
      <t xml:space="preserve"> с компенсации части родительской платы в сумме 1575000,00 руб.</t>
    </r>
  </si>
  <si>
    <r>
      <rPr>
        <b/>
        <sz val="12"/>
        <color theme="1"/>
        <rFont val="Times New Roman"/>
        <family val="1"/>
        <charset val="204"/>
      </rPr>
      <t xml:space="preserve">Увеличены ассигнования: </t>
    </r>
    <r>
      <rPr>
        <b/>
        <u/>
        <sz val="12"/>
        <color theme="1"/>
        <rFont val="Times New Roman"/>
        <family val="1"/>
        <charset val="204"/>
      </rPr>
      <t>Климовской СШ</t>
    </r>
    <r>
      <rPr>
        <b/>
        <sz val="12"/>
        <color theme="1"/>
        <rFont val="Times New Roman"/>
        <family val="1"/>
        <charset val="204"/>
      </rPr>
      <t xml:space="preserve"> = </t>
    </r>
    <r>
      <rPr>
        <sz val="12"/>
        <color theme="1"/>
        <rFont val="Times New Roman"/>
        <family val="1"/>
        <charset val="204"/>
      </rPr>
      <t>на мероприятия по укреплению мат.-тех.базы на зап.части для бассейна в сумме 3993,26 руб.</t>
    </r>
  </si>
  <si>
    <r>
      <rPr>
        <b/>
        <sz val="12"/>
        <color theme="1"/>
        <rFont val="Times New Roman"/>
        <family val="1"/>
        <charset val="204"/>
      </rPr>
      <t>Уменьшены ассигнования:</t>
    </r>
    <r>
      <rPr>
        <sz val="12"/>
        <rFont val="Times New Roman"/>
        <family val="1"/>
        <charset val="204"/>
      </rPr>
      <t xml:space="preserve"> </t>
    </r>
    <r>
      <rPr>
        <b/>
        <u/>
        <sz val="12"/>
        <rFont val="Times New Roman"/>
        <family val="1"/>
        <charset val="204"/>
      </rPr>
      <t>Климовская СШ</t>
    </r>
    <r>
      <rPr>
        <sz val="12"/>
        <rFont val="Times New Roman"/>
        <family val="1"/>
        <charset val="204"/>
      </rPr>
      <t xml:space="preserve"> = с мероприятий по комплексной безопасности (заправка огнетушителей) в</t>
    </r>
    <r>
      <rPr>
        <sz val="12"/>
        <color theme="1"/>
        <rFont val="Times New Roman"/>
        <family val="1"/>
        <charset val="204"/>
      </rPr>
      <t xml:space="preserve"> сумме 10000,0 руб.</t>
    </r>
  </si>
  <si>
    <r>
      <rPr>
        <b/>
        <sz val="12"/>
        <color theme="1"/>
        <rFont val="Times New Roman"/>
        <family val="1"/>
        <charset val="204"/>
      </rPr>
      <t>Уменьшены ассигнования:</t>
    </r>
    <r>
      <rPr>
        <sz val="12"/>
        <rFont val="Times New Roman"/>
        <family val="1"/>
        <charset val="204"/>
      </rPr>
      <t xml:space="preserve"> </t>
    </r>
    <r>
      <rPr>
        <b/>
        <u/>
        <sz val="12"/>
        <rFont val="Times New Roman"/>
        <family val="1"/>
        <charset val="204"/>
      </rPr>
      <t>Климовская СШ</t>
    </r>
    <r>
      <rPr>
        <sz val="12"/>
        <rFont val="Times New Roman"/>
        <family val="1"/>
        <charset val="204"/>
      </rPr>
      <t xml:space="preserve"> = с мероприятий по улучшению условий охраны труда (обучение) в</t>
    </r>
    <r>
      <rPr>
        <sz val="12"/>
        <color theme="1"/>
        <rFont val="Times New Roman"/>
        <family val="1"/>
        <charset val="204"/>
      </rPr>
      <t xml:space="preserve"> сумме 15000,0 руб.</t>
    </r>
  </si>
  <si>
    <r>
      <rPr>
        <b/>
        <sz val="12"/>
        <rFont val="Times New Roman"/>
        <family val="1"/>
        <charset val="204"/>
      </rPr>
      <t xml:space="preserve">Увеличены ассигнования: </t>
    </r>
    <r>
      <rPr>
        <b/>
        <sz val="12"/>
        <color rgb="FFFF0000"/>
        <rFont val="Times New Roman"/>
        <family val="1"/>
        <charset val="204"/>
      </rPr>
      <t>(МБ)</t>
    </r>
    <r>
      <rPr>
        <b/>
        <sz val="12"/>
        <rFont val="Times New Roman"/>
        <family val="1"/>
        <charset val="204"/>
      </rPr>
      <t xml:space="preserve"> </t>
    </r>
    <r>
      <rPr>
        <b/>
        <u/>
        <sz val="12"/>
        <rFont val="Times New Roman"/>
        <family val="1"/>
        <charset val="204"/>
      </rPr>
      <t>Админ.</t>
    </r>
    <r>
      <rPr>
        <b/>
        <sz val="12"/>
        <rFont val="Times New Roman"/>
        <family val="1"/>
        <charset val="204"/>
      </rPr>
      <t xml:space="preserve"> = </t>
    </r>
    <r>
      <rPr>
        <sz val="12"/>
        <rFont val="Times New Roman"/>
        <family val="1"/>
        <charset val="204"/>
      </rPr>
      <t>на информационное освещение деятельности органов местного самоуправления в сумме 16,00 руб.</t>
    </r>
  </si>
  <si>
    <r>
      <t>Увеличены ассигнования: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sz val="12"/>
        <color rgb="FFFF0000"/>
        <rFont val="Times New Roman"/>
        <family val="1"/>
        <charset val="204"/>
      </rPr>
      <t>(ОБ)</t>
    </r>
    <r>
      <rPr>
        <sz val="12"/>
        <color rgb="FF000000"/>
        <rFont val="Times New Roman"/>
        <family val="1"/>
        <charset val="204"/>
      </rPr>
      <t xml:space="preserve"> на приведение в нормативное состояние объектов транспортной инфраструктуры (ремонт автовокзала 2 очередь) в сумме 437555,0 руб.</t>
    </r>
  </si>
  <si>
    <r>
      <t>Уменьшены ассигнования</t>
    </r>
    <r>
      <rPr>
        <sz val="12"/>
        <color theme="1"/>
        <rFont val="Times New Roman"/>
        <family val="1"/>
        <charset val="204"/>
      </rPr>
      <t xml:space="preserve">: по установлению и описанию местоположения границ тер.зон в сумме 2438257,10 руб., в т.ч.: </t>
    </r>
    <r>
      <rPr>
        <b/>
        <sz val="12"/>
        <color rgb="FFFF0000"/>
        <rFont val="Times New Roman"/>
        <family val="1"/>
        <charset val="204"/>
      </rPr>
      <t>(ОБ)</t>
    </r>
    <r>
      <rPr>
        <sz val="12"/>
        <color theme="1"/>
        <rFont val="Times New Roman"/>
        <family val="1"/>
        <charset val="204"/>
      </rPr>
      <t xml:space="preserve"> в сумме 2389491,96 руб. </t>
    </r>
    <r>
      <rPr>
        <b/>
        <sz val="12"/>
        <color rgb="FFFF0000"/>
        <rFont val="Times New Roman"/>
        <family val="1"/>
        <charset val="204"/>
      </rPr>
      <t>(МБ)</t>
    </r>
    <r>
      <rPr>
        <sz val="12"/>
        <color theme="1"/>
        <rFont val="Times New Roman"/>
        <family val="1"/>
        <charset val="204"/>
      </rPr>
      <t xml:space="preserve"> в сумме 48765,14 руб.</t>
    </r>
  </si>
  <si>
    <r>
      <rPr>
        <b/>
        <sz val="12"/>
        <rFont val="Times New Roman"/>
        <family val="1"/>
        <charset val="204"/>
      </rPr>
      <t xml:space="preserve">Уменьшены ассигнования: </t>
    </r>
    <r>
      <rPr>
        <b/>
        <sz val="12"/>
        <color rgb="FFFF0000"/>
        <rFont val="Times New Roman"/>
        <family val="1"/>
        <charset val="204"/>
      </rPr>
      <t>(ОБ)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льготы по оплате жилья и ком.услуг отдельным категориям граждан, работающим в учреждениях культуры в сумме 17650,00 руб.</t>
    </r>
  </si>
  <si>
    <r>
      <t xml:space="preserve">Уменьшены ассигнования: </t>
    </r>
    <r>
      <rPr>
        <sz val="12"/>
        <color theme="1"/>
        <rFont val="Times New Roman"/>
        <family val="1"/>
        <charset val="204"/>
      </rPr>
      <t>по содержанию и проезд ребенка, переданного на воспитание в сумме 2068200,0 руб.</t>
    </r>
  </si>
  <si>
    <r>
      <rPr>
        <b/>
        <sz val="12"/>
        <color rgb="FF000000"/>
        <rFont val="Times New Roman"/>
        <family val="1"/>
        <charset val="204"/>
      </rPr>
      <t xml:space="preserve">Увеличены ассигнования: Финотдел = </t>
    </r>
    <r>
      <rPr>
        <b/>
        <sz val="12"/>
        <color rgb="FFFF0000"/>
        <rFont val="Times New Roman"/>
        <family val="1"/>
        <charset val="204"/>
      </rPr>
      <t xml:space="preserve">(МБ) </t>
    </r>
    <r>
      <rPr>
        <sz val="12"/>
        <color rgb="FF000000"/>
        <rFont val="Times New Roman"/>
        <family val="1"/>
        <charset val="204"/>
      </rPr>
      <t xml:space="preserve">= на выплату заработной платы в сумме 139639,22 руб. </t>
    </r>
    <r>
      <rPr>
        <b/>
        <sz val="12"/>
        <color rgb="FFFF0000"/>
        <rFont val="Times New Roman"/>
        <family val="1"/>
        <charset val="204"/>
      </rPr>
      <t>(ОБ)</t>
    </r>
    <r>
      <rPr>
        <sz val="12"/>
        <color rgb="FF000000"/>
        <rFont val="Times New Roman"/>
        <family val="1"/>
        <charset val="204"/>
      </rPr>
      <t xml:space="preserve"> = на выплату заработной платы в сумме 775487,02 руб.</t>
    </r>
  </si>
  <si>
    <r>
      <rPr>
        <b/>
        <sz val="12"/>
        <color rgb="FF000000"/>
        <rFont val="Times New Roman"/>
        <family val="1"/>
        <charset val="204"/>
      </rPr>
      <t xml:space="preserve">Увеличены ассигнования: Финотдел = </t>
    </r>
    <r>
      <rPr>
        <b/>
        <sz val="12"/>
        <color rgb="FFFF0000"/>
        <rFont val="Times New Roman"/>
        <family val="1"/>
        <charset val="204"/>
      </rPr>
      <t>(ОБ)</t>
    </r>
    <r>
      <rPr>
        <sz val="12"/>
        <color rgb="FF000000"/>
        <rFont val="Times New Roman"/>
        <family val="1"/>
        <charset val="204"/>
      </rPr>
      <t xml:space="preserve"> = на выплату начислений на заработную плату в сумме 37870,29 руб.</t>
    </r>
  </si>
  <si>
    <r>
      <rPr>
        <b/>
        <sz val="12"/>
        <color rgb="FF000000"/>
        <rFont val="Times New Roman"/>
        <family val="1"/>
        <charset val="204"/>
      </rPr>
      <t xml:space="preserve">Увеличены ассигнования: </t>
    </r>
    <r>
      <rPr>
        <b/>
        <sz val="12"/>
        <color rgb="FFFF0000"/>
        <rFont val="Times New Roman"/>
        <family val="1"/>
        <charset val="204"/>
      </rPr>
      <t xml:space="preserve">(МБ) </t>
    </r>
    <r>
      <rPr>
        <b/>
        <u/>
        <sz val="12"/>
        <color rgb="FF000000"/>
        <rFont val="Times New Roman"/>
        <family val="1"/>
        <charset val="204"/>
      </rPr>
      <t>Финотдел</t>
    </r>
    <r>
      <rPr>
        <sz val="12"/>
        <color rgb="FF000000"/>
        <rFont val="Times New Roman"/>
        <family val="1"/>
        <charset val="204"/>
      </rPr>
      <t xml:space="preserve"> = для СП иные МБТ на поддержку мер по обеспечению сбалансированности (выплата заработной платы и начислений) в сумме 950326,73 руб., на ремонт и содержание дорог местного значения в сумме 663692,45 руб.,</t>
    </r>
    <r>
      <rPr>
        <b/>
        <sz val="12"/>
        <color rgb="FFFF0000"/>
        <rFont val="Times New Roman"/>
        <family val="1"/>
        <charset val="204"/>
      </rPr>
      <t xml:space="preserve"> (ОБ) </t>
    </r>
    <r>
      <rPr>
        <sz val="12"/>
        <color rgb="FF000000"/>
        <rFont val="Times New Roman"/>
        <family val="1"/>
        <charset val="204"/>
      </rPr>
      <t>= для СП на выплату первоочередных расходов (зарплата, начисления, пенсии, коммунальные услуги) в сумме 7423657,02 руб.</t>
    </r>
  </si>
  <si>
    <r>
      <rPr>
        <b/>
        <sz val="12"/>
        <rFont val="Times New Roman"/>
        <family val="1"/>
        <charset val="204"/>
      </rPr>
      <t xml:space="preserve">Увеличены ассигнования: </t>
    </r>
    <r>
      <rPr>
        <b/>
        <u/>
        <sz val="12"/>
        <rFont val="Times New Roman"/>
        <family val="1"/>
        <charset val="204"/>
      </rPr>
      <t xml:space="preserve"> Автоном.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= 312780,24 руб., в т.ч.:</t>
    </r>
    <r>
      <rPr>
        <b/>
        <sz val="12"/>
        <rFont val="Times New Roman"/>
        <family val="1"/>
        <charset val="204"/>
      </rPr>
      <t xml:space="preserve"> </t>
    </r>
    <r>
      <rPr>
        <b/>
        <sz val="12"/>
        <color rgb="FFFF0000"/>
        <rFont val="Times New Roman"/>
        <family val="1"/>
        <charset val="204"/>
      </rPr>
      <t>(ОБ)</t>
    </r>
    <r>
      <rPr>
        <sz val="12"/>
        <rFont val="Times New Roman"/>
        <family val="1"/>
        <charset val="204"/>
      </rPr>
      <t xml:space="preserve"> на повышение оплаты труда работников учреждений в соответствии с «майскими» указами Президента России в сумме 148000,0 руб., уплата налогов в сумме 118,53 руб., оплата лабораторных измерений в сумме 3767,0 руб., медосмотры в сумме 3725,0 руб., приобретение ГСМ в сумме 1591,50 руб. </t>
    </r>
    <r>
      <rPr>
        <b/>
        <sz val="12"/>
        <color rgb="FFFF0000"/>
        <rFont val="Times New Roman"/>
        <family val="1"/>
        <charset val="204"/>
      </rPr>
      <t>(МБ)</t>
    </r>
    <r>
      <rPr>
        <sz val="12"/>
        <rFont val="Times New Roman"/>
        <family val="1"/>
        <charset val="204"/>
      </rPr>
      <t xml:space="preserve"> = на выплату зарплаты в сумме 105460,51 руб., на начисления на зарплату в сумме 33935,06 руб., на оплату услуг связи в сумме 6290,96 руб., на приобретение банера в сумме 4075,0 руб., на приобретение бронепленки в сумме 5755,60 руб., на оплату пени ФСС в сумме 61,08 руб.
</t>
    </r>
    <r>
      <rPr>
        <b/>
        <sz val="12"/>
        <rFont val="Times New Roman"/>
        <family val="1"/>
        <charset val="204"/>
      </rPr>
      <t xml:space="preserve">Уменьшены ассигнования: </t>
    </r>
    <r>
      <rPr>
        <b/>
        <u/>
        <sz val="12"/>
        <rFont val="Times New Roman"/>
        <family val="1"/>
        <charset val="204"/>
      </rPr>
      <t>Автоном.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=  26101,21 руб., в т.ч.:</t>
    </r>
    <r>
      <rPr>
        <b/>
        <sz val="12"/>
        <rFont val="Times New Roman"/>
        <family val="1"/>
        <charset val="204"/>
      </rPr>
      <t xml:space="preserve"> </t>
    </r>
    <r>
      <rPr>
        <b/>
        <sz val="12"/>
        <color rgb="FFFF0000"/>
        <rFont val="Times New Roman"/>
        <family val="1"/>
        <charset val="204"/>
      </rPr>
      <t>(МБ)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с прочих услуг в сумме 26040,13 руб., с налога на имущество в сумме 61,08 руб. и направлены на оплату пени ФСС.</t>
    </r>
  </si>
  <si>
    <r>
      <rPr>
        <b/>
        <sz val="12"/>
        <rFont val="Times New Roman"/>
        <family val="1"/>
        <charset val="204"/>
      </rPr>
      <t xml:space="preserve">Увеличены ассигнования: ЦПМСС </t>
    </r>
    <r>
      <rPr>
        <sz val="12"/>
        <rFont val="Times New Roman"/>
        <family val="1"/>
        <charset val="204"/>
      </rPr>
      <t>= 345297,11 руб., вт.ч.:</t>
    </r>
    <r>
      <rPr>
        <b/>
        <sz val="12"/>
        <rFont val="Times New Roman"/>
        <family val="1"/>
        <charset val="204"/>
      </rPr>
      <t xml:space="preserve"> </t>
    </r>
    <r>
      <rPr>
        <b/>
        <sz val="12"/>
        <color rgb="FFFF0000"/>
        <rFont val="Times New Roman"/>
        <family val="1"/>
        <charset val="204"/>
      </rPr>
      <t>(ОБ)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на повышение оплаты труда работников учреждений в соответствии с «майскими» указами Президента России в сумме 96000,00 руб. </t>
    </r>
    <r>
      <rPr>
        <b/>
        <sz val="12"/>
        <color rgb="FFFF0000"/>
        <rFont val="Times New Roman"/>
        <family val="1"/>
        <charset val="204"/>
      </rPr>
      <t>(МБ)</t>
    </r>
    <r>
      <rPr>
        <b/>
        <sz val="12"/>
        <rFont val="Times New Roman"/>
        <family val="1"/>
        <charset val="204"/>
      </rPr>
      <t xml:space="preserve"> =</t>
    </r>
    <r>
      <rPr>
        <sz val="12"/>
        <rFont val="Times New Roman"/>
        <family val="1"/>
        <charset val="204"/>
      </rPr>
      <t xml:space="preserve"> на выплату заработной платы в сумме 204808,20 руб., на начисления на зарплату в сумме 43559,39 руб., на оплату услуг связи в сумме 895,39 руб., на оплату пени ФСС в сумме 34,13 руб.
</t>
    </r>
    <r>
      <rPr>
        <b/>
        <sz val="12"/>
        <rFont val="Times New Roman"/>
        <family val="1"/>
        <charset val="204"/>
      </rPr>
      <t>Уменьшены ассигнования: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u/>
        <sz val="12"/>
        <rFont val="Times New Roman"/>
        <family val="1"/>
        <charset val="204"/>
      </rPr>
      <t>ЦПМСС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= 5749,71 руб., в т.ч.:</t>
    </r>
    <r>
      <rPr>
        <sz val="12"/>
        <color rgb="FFFF0000"/>
        <rFont val="Times New Roman"/>
        <family val="1"/>
        <charset val="204"/>
      </rPr>
      <t xml:space="preserve"> </t>
    </r>
    <r>
      <rPr>
        <b/>
        <sz val="12"/>
        <color rgb="FFFF0000"/>
        <rFont val="Times New Roman"/>
        <family val="1"/>
        <charset val="204"/>
      </rPr>
      <t>(МБ)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с приобретения медикаментов в сумме 180,0 руб., с приобретения мат.запасов в сумме 467,0 руб., с прочих услуг в сумме 34,13 руб., с прочих работ в сумме 5068,58 руб. и направлены на оплату пени ФСС.</t>
    </r>
  </si>
  <si>
    <t>853</t>
  </si>
  <si>
    <t>0641282360</t>
  </si>
  <si>
    <t>Мероприятия по работе с семьей, детьми и молодежью</t>
  </si>
  <si>
    <r>
      <rPr>
        <b/>
        <sz val="13"/>
        <color theme="1"/>
        <rFont val="Times New Roman"/>
        <family val="1"/>
        <charset val="204"/>
      </rPr>
      <t>Уменьшены ассигнования:</t>
    </r>
    <r>
      <rPr>
        <sz val="13"/>
        <rFont val="Times New Roman"/>
        <family val="1"/>
        <charset val="204"/>
      </rPr>
      <t xml:space="preserve"> </t>
    </r>
    <r>
      <rPr>
        <b/>
        <u/>
        <sz val="13"/>
        <rFont val="Times New Roman"/>
        <family val="1"/>
        <charset val="204"/>
      </rPr>
      <t>Климовская СШ</t>
    </r>
    <r>
      <rPr>
        <sz val="13"/>
        <rFont val="Times New Roman"/>
        <family val="1"/>
        <charset val="204"/>
      </rPr>
      <t xml:space="preserve"> = с мероприятий по работе с семьей, детьми и молодежью в</t>
    </r>
    <r>
      <rPr>
        <sz val="13"/>
        <color theme="1"/>
        <rFont val="Times New Roman"/>
        <family val="1"/>
        <charset val="204"/>
      </rPr>
      <t xml:space="preserve"> сумме 2800,0 руб.</t>
    </r>
  </si>
  <si>
    <r>
      <rPr>
        <b/>
        <sz val="12"/>
        <color rgb="FF000000"/>
        <rFont val="Times New Roman"/>
        <family val="1"/>
        <charset val="204"/>
      </rPr>
      <t xml:space="preserve">Уменьшены ассигнования: </t>
    </r>
    <r>
      <rPr>
        <b/>
        <u/>
        <sz val="12"/>
        <color rgb="FF000000"/>
        <rFont val="Times New Roman"/>
        <family val="1"/>
        <charset val="204"/>
      </rPr>
      <t>Школы</t>
    </r>
    <r>
      <rPr>
        <sz val="12"/>
        <color rgb="FF000000"/>
        <rFont val="Times New Roman"/>
        <family val="1"/>
        <charset val="204"/>
      </rPr>
      <t xml:space="preserve"> = с мероприятий по работе с семьей, детьми и молодежью в сумме 1210,00 руб.</t>
    </r>
  </si>
  <si>
    <r>
      <rPr>
        <b/>
        <sz val="12"/>
        <color rgb="FF000000"/>
        <rFont val="Times New Roman"/>
        <family val="1"/>
        <charset val="204"/>
      </rPr>
      <t xml:space="preserve">Уменьшены ассигнования: </t>
    </r>
    <r>
      <rPr>
        <b/>
        <u/>
        <sz val="12"/>
        <color rgb="FF000000"/>
        <rFont val="Times New Roman"/>
        <family val="1"/>
        <charset val="204"/>
      </rPr>
      <t>Школы</t>
    </r>
    <r>
      <rPr>
        <sz val="12"/>
        <color rgb="FF000000"/>
        <rFont val="Times New Roman"/>
        <family val="1"/>
        <charset val="204"/>
      </rPr>
      <t xml:space="preserve"> = с мероприятий по развитию и укреплению МТБ в сумме 2958,83 руб.</t>
    </r>
  </si>
  <si>
    <t>0641414723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</si>
  <si>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</si>
  <si>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r>
      <rPr>
        <b/>
        <sz val="12"/>
        <color rgb="FF000000"/>
        <rFont val="Times New Roman"/>
        <family val="1"/>
        <charset val="204"/>
      </rPr>
      <t xml:space="preserve">Увеличены ассигнования: </t>
    </r>
    <r>
      <rPr>
        <b/>
        <u/>
        <sz val="12"/>
        <color rgb="FF000000"/>
        <rFont val="Times New Roman"/>
        <family val="1"/>
        <charset val="204"/>
      </rPr>
      <t>ДДУ</t>
    </r>
    <r>
      <rPr>
        <b/>
        <sz val="12"/>
        <color rgb="FF000000"/>
        <rFont val="Times New Roman"/>
        <family val="1"/>
        <charset val="204"/>
      </rPr>
      <t xml:space="preserve"> = </t>
    </r>
    <r>
      <rPr>
        <b/>
        <sz val="12"/>
        <color rgb="FFFF0000"/>
        <rFont val="Times New Roman"/>
        <family val="1"/>
        <charset val="204"/>
      </rPr>
      <t>(МБ)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 xml:space="preserve">= на оплату услуг связи в сумме 13522,87 руб., </t>
    </r>
    <r>
      <rPr>
        <sz val="12"/>
        <color rgb="FFFF0000"/>
        <rFont val="Times New Roman"/>
        <family val="1"/>
        <charset val="204"/>
      </rPr>
      <t>(ОБ)</t>
    </r>
    <r>
      <rPr>
        <sz val="12"/>
        <color rgb="FF000000"/>
        <rFont val="Times New Roman"/>
        <family val="1"/>
        <charset val="204"/>
      </rPr>
      <t xml:space="preserve"> = промывка внутр.системы отопления, поверка и т/о теплосчетчиков в сумме 28000,0 руб., приобретение стройматериалов в сумме 8824,37 руб., оплата лабораторных измерений в сумме 53897,0 руб. 
</t>
    </r>
    <r>
      <rPr>
        <b/>
        <sz val="12"/>
        <color rgb="FF000000"/>
        <rFont val="Times New Roman"/>
        <family val="1"/>
        <charset val="204"/>
      </rPr>
      <t>Уменьшены ассигнования: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u/>
        <sz val="12"/>
        <rFont val="Times New Roman"/>
        <family val="1"/>
        <charset val="204"/>
      </rPr>
      <t>ДДУ</t>
    </r>
    <r>
      <rPr>
        <b/>
        <sz val="12"/>
        <color rgb="FFFF0000"/>
        <rFont val="Times New Roman"/>
        <family val="1"/>
        <charset val="204"/>
      </rPr>
      <t xml:space="preserve"> = (МБ)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 xml:space="preserve"> = с приобретения мат.запасов в сумме 54379,20 руб., с приобретения продуктов питания (экономия) в сумме 300000,0 руб., с приобретения бронепленки в сумме 35917,50 руб. и направлены на приобретение бронепленки по школам, с медосмотров в сумме 26011,96 руб., с уплаты налога на имущество в сумме 0,17 руб. и направлены на оплату пени ФСС.</t>
    </r>
  </si>
  <si>
    <r>
      <rPr>
        <b/>
        <sz val="12"/>
        <color theme="1"/>
        <rFont val="Times New Roman"/>
        <family val="1"/>
        <charset val="204"/>
      </rPr>
      <t>Уменьшены ассигнования:</t>
    </r>
    <r>
      <rPr>
        <sz val="12"/>
        <color theme="1"/>
        <rFont val="Times New Roman"/>
        <family val="1"/>
        <charset val="204"/>
      </rPr>
      <t xml:space="preserve"> с мероприятий по обеспечению питанием (экономия средств в связи с дист.обучением) в сумме 697156,15 руб.</t>
    </r>
  </si>
  <si>
    <r>
      <rPr>
        <b/>
        <sz val="12"/>
        <rFont val="Times New Roman"/>
        <family val="1"/>
        <charset val="204"/>
      </rPr>
      <t xml:space="preserve">Увеличены ассигнования: </t>
    </r>
    <r>
      <rPr>
        <b/>
        <u/>
        <sz val="12"/>
        <rFont val="Times New Roman"/>
        <family val="1"/>
        <charset val="204"/>
      </rPr>
      <t xml:space="preserve">Внешк. </t>
    </r>
    <r>
      <rPr>
        <b/>
        <sz val="12"/>
        <rFont val="Times New Roman"/>
        <family val="1"/>
        <charset val="204"/>
      </rPr>
      <t xml:space="preserve">= </t>
    </r>
    <r>
      <rPr>
        <sz val="12"/>
        <color rgb="FFFF0000"/>
        <rFont val="Times New Roman"/>
        <family val="1"/>
        <charset val="204"/>
      </rPr>
      <t>(ОБ)</t>
    </r>
    <r>
      <rPr>
        <sz val="12"/>
        <rFont val="Times New Roman"/>
        <family val="1"/>
        <charset val="204"/>
      </rPr>
      <t xml:space="preserve"> = 231767,0 руб., в т.ч.: на повышение оплаты труда работников учреждений в соответствии с «майскими» указами Президента России в сумме 228000,00 руб., оплата лабораторных измерений в сумме 3767,0 руб.,
</t>
    </r>
    <r>
      <rPr>
        <sz val="12"/>
        <color rgb="FFFF0000"/>
        <rFont val="Times New Roman"/>
        <family val="1"/>
        <charset val="204"/>
      </rPr>
      <t>(МБ)</t>
    </r>
    <r>
      <rPr>
        <sz val="12"/>
        <rFont val="Times New Roman"/>
        <family val="1"/>
        <charset val="204"/>
      </rPr>
      <t xml:space="preserve"> = 36439,63 руб. на оплату услуг связи в сумме 2062,60 руб., на вывоз ТБО в сумме 1994,86 руб., на оплату компенсации по решению суда в сумме 32208,16 руб., на оплату пени ФСС в сумме 174,01 руб.
</t>
    </r>
    <r>
      <rPr>
        <b/>
        <sz val="12"/>
        <rFont val="Times New Roman"/>
        <family val="1"/>
        <charset val="204"/>
      </rPr>
      <t>Уменьшены ассигнования:</t>
    </r>
    <r>
      <rPr>
        <sz val="12"/>
        <rFont val="Times New Roman"/>
        <family val="1"/>
        <charset val="204"/>
      </rPr>
      <t xml:space="preserve"> </t>
    </r>
    <r>
      <rPr>
        <b/>
        <u/>
        <sz val="12"/>
        <rFont val="Times New Roman"/>
        <family val="1"/>
        <charset val="204"/>
      </rPr>
      <t>Внешк.</t>
    </r>
    <r>
      <rPr>
        <sz val="12"/>
        <rFont val="Times New Roman"/>
        <family val="1"/>
        <charset val="204"/>
      </rPr>
      <t xml:space="preserve"> = </t>
    </r>
    <r>
      <rPr>
        <sz val="12"/>
        <color rgb="FFFF0000"/>
        <rFont val="Times New Roman"/>
        <family val="1"/>
        <charset val="204"/>
      </rPr>
      <t>(МБ)</t>
    </r>
    <r>
      <rPr>
        <sz val="12"/>
        <rFont val="Times New Roman"/>
        <family val="1"/>
        <charset val="204"/>
      </rPr>
      <t xml:space="preserve">  = 1203206,09 руб., в т.ч.:  с заработной платы в сумме 895544,68 руб., с начислений на зарплату в сумме 276651,79 руб. и направлены на выплату зарплаты с начислениями учр. образования, с приобретения бронепленки в сумме 12292,40 руб. и направлены на приобретение бронепленки (для МАУ ДО Вдохновение в сумме 1254,0 руб. и для школ в сумме 11038,40 руб.), с медосмотров в сумме 1994,86 руб., с уплаты налога на имущество в сумме 14956,60 руб. и направлены на оплату пени ФСС, с прочих услуг в сумме 1765,76 руб.</t>
    </r>
  </si>
  <si>
    <r>
      <t>Увеличены ассигнования: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u/>
        <sz val="12"/>
        <rFont val="Times New Roman"/>
        <family val="1"/>
        <charset val="204"/>
      </rPr>
      <t>Прочие РОО</t>
    </r>
    <r>
      <rPr>
        <b/>
        <sz val="12"/>
        <color rgb="FFFF0000"/>
        <rFont val="Times New Roman"/>
        <family val="1"/>
        <charset val="204"/>
      </rPr>
      <t xml:space="preserve">  = (МБ)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= 925388,10 руб., в т.ч.: на оплату услуг связи в сумме 8000,0 руб., </t>
    </r>
    <r>
      <rPr>
        <b/>
        <sz val="12"/>
        <color theme="1"/>
        <rFont val="Times New Roman"/>
        <family val="1"/>
        <charset val="204"/>
      </rPr>
      <t>(ХЭК)</t>
    </r>
    <r>
      <rPr>
        <sz val="12"/>
        <color theme="1"/>
        <rFont val="Times New Roman"/>
        <family val="1"/>
        <charset val="204"/>
      </rPr>
      <t xml:space="preserve"> на оплату испол. листа от АО "Газпром газораспределение Брянск" за т/о газ.оборудования в сумме 156366,26 руб., на оплату поверки манометров и сигнализаторов для пуска котелен к новому отопительному сезону в сумме 100000,0 руб., на обучение операторов в сумме 147000,0 руб., на обучение по теплоустановкам и охране труда в сумме 8700,0 руб., на приобретение запчастей для котельных в сумме 505321,84 руб. 
</t>
    </r>
    <r>
      <rPr>
        <b/>
        <sz val="12"/>
        <color rgb="FFFF0000"/>
        <rFont val="Times New Roman"/>
        <family val="1"/>
        <charset val="204"/>
      </rPr>
      <t>(ОБ)</t>
    </r>
    <r>
      <rPr>
        <sz val="12"/>
        <color theme="1"/>
        <rFont val="Times New Roman"/>
        <family val="1"/>
        <charset val="204"/>
      </rPr>
      <t xml:space="preserve"> = 70443,3 руб., в т.ч.: на оплату лабораторных измерений в сумме 39791,0 руб., приобретение ГСМ и запчастей в сумме 30652,30 руб. </t>
    </r>
    <r>
      <rPr>
        <b/>
        <sz val="12"/>
        <color theme="1"/>
        <rFont val="Times New Roman"/>
        <family val="1"/>
        <charset val="204"/>
      </rPr>
      <t xml:space="preserve">
Уменьшены ассигнования: </t>
    </r>
    <r>
      <rPr>
        <b/>
        <u/>
        <sz val="12"/>
        <color theme="1"/>
        <rFont val="Times New Roman"/>
        <family val="1"/>
        <charset val="204"/>
      </rPr>
      <t>Прочие РОО (ХЭК)</t>
    </r>
    <r>
      <rPr>
        <b/>
        <sz val="12"/>
        <color theme="1"/>
        <rFont val="Times New Roman"/>
        <family val="1"/>
        <charset val="204"/>
      </rPr>
      <t xml:space="preserve"> = </t>
    </r>
    <r>
      <rPr>
        <b/>
        <sz val="12"/>
        <color rgb="FFFF0000"/>
        <rFont val="Times New Roman"/>
        <family val="1"/>
        <charset val="204"/>
      </rPr>
      <t>(МБ)</t>
    </r>
    <r>
      <rPr>
        <sz val="12"/>
        <color theme="1"/>
        <rFont val="Times New Roman"/>
        <family val="1"/>
        <charset val="204"/>
      </rPr>
      <t xml:space="preserve"> = 7427,68 руб., в т.ч.: с прочих услуг в сумме 6050,0 руб., с содержания имущества в сумме 1377,68 руб.</t>
    </r>
  </si>
  <si>
    <r>
      <rPr>
        <b/>
        <sz val="12"/>
        <rFont val="Times New Roman"/>
        <family val="1"/>
        <charset val="204"/>
      </rPr>
      <t xml:space="preserve">Увеличены ассигнования: </t>
    </r>
    <r>
      <rPr>
        <b/>
        <u/>
        <sz val="12"/>
        <rFont val="Times New Roman"/>
        <family val="1"/>
        <charset val="204"/>
      </rPr>
      <t>Климовская СШ</t>
    </r>
    <r>
      <rPr>
        <b/>
        <sz val="12"/>
        <rFont val="Times New Roman"/>
        <family val="1"/>
        <charset val="204"/>
      </rPr>
      <t xml:space="preserve">  = 792227,98 руб.,</t>
    </r>
    <r>
      <rPr>
        <sz val="12"/>
        <rFont val="Times New Roman"/>
        <family val="1"/>
        <charset val="204"/>
      </rPr>
      <t xml:space="preserve"> в т.ч.: </t>
    </r>
    <r>
      <rPr>
        <sz val="12"/>
        <color rgb="FFFF0000"/>
        <rFont val="Times New Roman"/>
        <family val="1"/>
        <charset val="204"/>
      </rPr>
      <t>(</t>
    </r>
    <r>
      <rPr>
        <b/>
        <sz val="12"/>
        <color rgb="FFFF0000"/>
        <rFont val="Times New Roman"/>
        <family val="1"/>
        <charset val="204"/>
      </rPr>
      <t>ОБ)</t>
    </r>
    <r>
      <rPr>
        <sz val="12"/>
        <rFont val="Times New Roman"/>
        <family val="1"/>
        <charset val="204"/>
      </rPr>
      <t xml:space="preserve"> = на повышение оплаты труда работников учреждений в соответствии с «майскими» указами Президента России в сумме 399000,00 руб., оплата лабораторных измерений в сумме 21662,0 руб., страховка автом. в сумме 1149,13 руб., уплата налогов в сумме 296157,30 руб., приобретение ГСМ в сумме 74259,55 руб. </t>
    </r>
    <r>
      <rPr>
        <b/>
        <sz val="12"/>
        <color rgb="FFFF0000"/>
        <rFont val="Times New Roman"/>
        <family val="1"/>
        <charset val="204"/>
      </rPr>
      <t>(МБ)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= </t>
    </r>
    <r>
      <rPr>
        <b/>
        <sz val="12"/>
        <rFont val="Times New Roman"/>
        <family val="1"/>
        <charset val="204"/>
      </rPr>
      <t>122642,06 руб</t>
    </r>
    <r>
      <rPr>
        <sz val="12"/>
        <rFont val="Times New Roman"/>
        <family val="1"/>
        <charset val="204"/>
      </rPr>
      <t xml:space="preserve">., в т.ч.: на оплату услуг связи в сумме 9472,80 руб., на страховку для автобуса в сумме 36781,64 руб., на т/о газ.оборудования в сумме 40446,0 руб., на оплату пени ФСС в сумме 415,29 руб., по решению суда на выплату денежной компенсации в сумме 22257,63 руб., на уплату пени по исполнительному листу от АО "Газпромгазораспределение Брянск" за т/о газ.оборудования в сумме 13268,70 руб.
</t>
    </r>
    <r>
      <rPr>
        <b/>
        <sz val="12"/>
        <rFont val="Times New Roman"/>
        <family val="1"/>
        <charset val="204"/>
      </rPr>
      <t>Уменьшены ассигнования: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u/>
        <sz val="12"/>
        <rFont val="Times New Roman"/>
        <family val="1"/>
        <charset val="204"/>
      </rPr>
      <t xml:space="preserve">Климовская СШ </t>
    </r>
    <r>
      <rPr>
        <b/>
        <sz val="12"/>
        <rFont val="Times New Roman"/>
        <family val="1"/>
        <charset val="204"/>
      </rPr>
      <t>= 1856260,61 руб., в т.ч.:</t>
    </r>
    <r>
      <rPr>
        <b/>
        <sz val="12"/>
        <color rgb="FFFF0000"/>
        <rFont val="Times New Roman"/>
        <family val="1"/>
        <charset val="204"/>
      </rPr>
      <t xml:space="preserve"> (МБ)</t>
    </r>
    <r>
      <rPr>
        <sz val="12"/>
        <rFont val="Times New Roman"/>
        <family val="1"/>
        <charset val="204"/>
      </rPr>
      <t xml:space="preserve"> с заработной платы в сумме 1159254,56 руб., с начислений на зарплату в сумме 456291,82 руб. и направлены на выплату зарплаты и начислений по Прочим учр.РОО, с приобретения медикаментов в сумме 2020,0 руб., с приобретения мат.запасов в сумме 5916,0 руб., с медосмотров в сумме 86936,0 руб., с приобретения бронепленки в сумме 130633,60 руб. и направлены на приобретение бронепленки по школам, с уплаты налога на имущество в сумме 15208,63 руб. и направлены на оплату пени ФСС, выплаты денежной компенсации по решению суда, уплаты пени по исполнительному листу от АО "Газпромгазораспределение Брянск" за т/о газ.оборудования.</t>
    </r>
  </si>
  <si>
    <r>
      <t>Увеличены ассигнования: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u/>
        <sz val="12"/>
        <rFont val="Times New Roman"/>
        <family val="1"/>
        <charset val="204"/>
      </rPr>
      <t xml:space="preserve">Админ. </t>
    </r>
    <r>
      <rPr>
        <b/>
        <sz val="12"/>
        <color rgb="FFFF0000"/>
        <rFont val="Times New Roman"/>
        <family val="1"/>
        <charset val="204"/>
      </rPr>
      <t>= (ОБ)</t>
    </r>
    <r>
      <rPr>
        <b/>
        <sz val="12"/>
        <color theme="1"/>
        <rFont val="Times New Roman"/>
        <family val="1"/>
        <charset val="204"/>
      </rPr>
      <t xml:space="preserve">  </t>
    </r>
    <r>
      <rPr>
        <sz val="12"/>
        <color theme="1"/>
        <rFont val="Times New Roman"/>
        <family val="1"/>
        <charset val="204"/>
      </rPr>
      <t xml:space="preserve">= на начисления на заработную плату в сумме 240295,97 руб. </t>
    </r>
  </si>
  <si>
    <r>
      <t xml:space="preserve">Увеличены ассигнования: </t>
    </r>
    <r>
      <rPr>
        <b/>
        <u/>
        <sz val="12"/>
        <color theme="1"/>
        <rFont val="Times New Roman"/>
        <family val="1"/>
        <charset val="204"/>
      </rPr>
      <t xml:space="preserve">Админ. </t>
    </r>
    <r>
      <rPr>
        <b/>
        <sz val="12"/>
        <color theme="1"/>
        <rFont val="Times New Roman"/>
        <family val="1"/>
        <charset val="204"/>
      </rPr>
      <t xml:space="preserve">= </t>
    </r>
    <r>
      <rPr>
        <b/>
        <sz val="12"/>
        <color rgb="FFFF0000"/>
        <rFont val="Times New Roman"/>
        <family val="1"/>
        <charset val="204"/>
      </rPr>
      <t xml:space="preserve">(МБ) </t>
    </r>
    <r>
      <rPr>
        <sz val="12"/>
        <rFont val="Times New Roman"/>
        <family val="1"/>
        <charset val="204"/>
      </rPr>
      <t>= на оплату расходов за проживание в командировке главе</t>
    </r>
    <r>
      <rPr>
        <sz val="12"/>
        <color theme="1"/>
        <rFont val="Times New Roman"/>
        <family val="1"/>
        <charset val="204"/>
      </rPr>
      <t xml:space="preserve"> в сумме 8100,00 руб.</t>
    </r>
  </si>
  <si>
    <r>
      <rPr>
        <b/>
        <sz val="12"/>
        <color theme="1"/>
        <rFont val="Times New Roman"/>
        <family val="1"/>
        <charset val="204"/>
      </rPr>
      <t>Уменьшены ассигнования:</t>
    </r>
    <r>
      <rPr>
        <sz val="12"/>
        <color theme="1"/>
        <rFont val="Times New Roman"/>
        <family val="1"/>
        <charset val="204"/>
      </rPr>
      <t xml:space="preserve"> 2025 г. по АТП в связи с уточнением кодов бюджетной классификации по ЦСР и ВР в сумме 11008000,0 руб.</t>
    </r>
  </si>
  <si>
    <r>
      <rPr>
        <b/>
        <sz val="12"/>
        <color theme="1"/>
        <rFont val="Times New Roman"/>
        <family val="1"/>
        <charset val="204"/>
      </rPr>
      <t>Увеличены ассигнования:</t>
    </r>
    <r>
      <rPr>
        <sz val="12"/>
        <color theme="1"/>
        <rFont val="Times New Roman"/>
        <family val="1"/>
        <charset val="204"/>
      </rPr>
      <t xml:space="preserve"> 2025 г. по АТП в связи с уточнением кодов бюджетной классификации по ЦСР и ВР в сумме 11008000,0 руб.</t>
    </r>
  </si>
  <si>
    <t>Организация транспортного обслуживания населения по муниципальным маршрутам регулярных перевозок по регулируемым тарифам</t>
  </si>
  <si>
    <t>1043382450</t>
  </si>
  <si>
    <t>Выплата муниципальных пенсий (доплат к государственным пенсиям)</t>
  </si>
  <si>
    <t>1001</t>
  </si>
  <si>
    <t>312</t>
  </si>
  <si>
    <r>
      <rPr>
        <b/>
        <sz val="12"/>
        <rFont val="Times New Roman"/>
        <family val="1"/>
        <charset val="204"/>
      </rPr>
      <t xml:space="preserve">Увеличены ассигнования: Админ. = </t>
    </r>
    <r>
      <rPr>
        <b/>
        <sz val="12"/>
        <color rgb="FFFF0000"/>
        <rFont val="Times New Roman"/>
        <family val="1"/>
        <charset val="204"/>
      </rPr>
      <t>(ОБ)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= на выплату муниципальных пенсий в сумме 1027791,60 руб.</t>
    </r>
  </si>
  <si>
    <t>1046182410</t>
  </si>
  <si>
    <t>Мероприятия по охране, сохранению и популяризации культурного наследия</t>
  </si>
  <si>
    <t>0804</t>
  </si>
  <si>
    <r>
      <rPr>
        <b/>
        <sz val="12"/>
        <color rgb="FF000000"/>
        <rFont val="Times New Roman"/>
        <family val="1"/>
        <charset val="204"/>
      </rPr>
      <t xml:space="preserve">Увеличены ассигнования: </t>
    </r>
    <r>
      <rPr>
        <b/>
        <u/>
        <sz val="12"/>
        <color rgb="FF000000"/>
        <rFont val="Times New Roman"/>
        <family val="1"/>
        <charset val="204"/>
      </rPr>
      <t>ДДУ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 xml:space="preserve">= </t>
    </r>
    <r>
      <rPr>
        <b/>
        <sz val="12"/>
        <color rgb="FFFF0000"/>
        <rFont val="Times New Roman"/>
        <family val="1"/>
        <charset val="204"/>
      </rPr>
      <t>(ОБ)</t>
    </r>
    <r>
      <rPr>
        <sz val="12"/>
        <color rgb="FF000000"/>
        <rFont val="Times New Roman"/>
        <family val="1"/>
        <charset val="204"/>
      </rPr>
      <t xml:space="preserve"> на выплату зарплаты и начислений в сумме 31333741,00 руб.</t>
    </r>
  </si>
  <si>
    <r>
      <rPr>
        <b/>
        <sz val="12"/>
        <color rgb="FF000000"/>
        <rFont val="Times New Roman"/>
        <family val="1"/>
        <charset val="204"/>
      </rPr>
      <t xml:space="preserve">Уменьшены ассигнования: </t>
    </r>
    <r>
      <rPr>
        <b/>
        <u/>
        <sz val="12"/>
        <color rgb="FF000000"/>
        <rFont val="Times New Roman"/>
        <family val="1"/>
        <charset val="204"/>
      </rPr>
      <t>ДДУ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 xml:space="preserve">= </t>
    </r>
    <r>
      <rPr>
        <b/>
        <sz val="12"/>
        <color rgb="FFFF0000"/>
        <rFont val="Times New Roman"/>
        <family val="1"/>
        <charset val="204"/>
      </rPr>
      <t>(ОБ)</t>
    </r>
    <r>
      <rPr>
        <sz val="12"/>
        <color rgb="FF000000"/>
        <rFont val="Times New Roman"/>
        <family val="1"/>
        <charset val="204"/>
      </rPr>
      <t xml:space="preserve"> с предоставления мер соц.защиты пед.работникам (работающие) в сумме 163526,00 руб.</t>
    </r>
  </si>
  <si>
    <r>
      <rPr>
        <b/>
        <sz val="12"/>
        <color rgb="FF000000"/>
        <rFont val="Times New Roman"/>
        <family val="1"/>
        <charset val="204"/>
      </rPr>
      <t xml:space="preserve">Увеличены ассигнования: </t>
    </r>
    <r>
      <rPr>
        <b/>
        <u/>
        <sz val="12"/>
        <color rgb="FF000000"/>
        <rFont val="Times New Roman"/>
        <family val="1"/>
        <charset val="204"/>
      </rPr>
      <t>ДДУ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 xml:space="preserve">= </t>
    </r>
    <r>
      <rPr>
        <b/>
        <sz val="12"/>
        <color rgb="FFFF0000"/>
        <rFont val="Times New Roman"/>
        <family val="1"/>
        <charset val="204"/>
      </rPr>
      <t>(ОБ)</t>
    </r>
    <r>
      <rPr>
        <sz val="12"/>
        <color rgb="FF000000"/>
        <rFont val="Times New Roman"/>
        <family val="1"/>
        <charset val="204"/>
      </rPr>
      <t xml:space="preserve"> на предоставление мер соц.защиты пед.работникам (пенсионеры) в сумме 29544,00 руб.</t>
    </r>
  </si>
  <si>
    <r>
      <t>Увеличены ассигнования: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u/>
        <sz val="12"/>
        <rFont val="Times New Roman"/>
        <family val="1"/>
        <charset val="204"/>
      </rPr>
      <t>Школы</t>
    </r>
    <r>
      <rPr>
        <b/>
        <sz val="12"/>
        <color rgb="FFFF0000"/>
        <rFont val="Times New Roman"/>
        <family val="1"/>
        <charset val="204"/>
      </rPr>
      <t xml:space="preserve"> (МБ)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 xml:space="preserve">= 993447,28 руб., в т.ч.: на приобретение ГСМ в сумме 22577,0 руб., на оплату вневедомственной охраны в сумме 52665,40 руб., на оплату обучения по тепло- и энергоустановкам в сумме 76000,0 руб., на проведение т/о для школьных автобусов в сумме 19710,98 руб., на приобретение аккумулятора и запчастей для школьных автобусов в сумме 48313,13 руб., на приобретение бронепленки в сумме 177589,50 руб., на вывоз ТБО в сумме 3073,21 руб., на оплату пени ФСС в сумме 59,22 руб., на приобретение стройматериалов для крыши в сумме 177381,50 руб., на оплату исполнительного листа АО "Брянсккоммунэнерго" за несвоевременную поставку теплоэнергии в сумме 30936,34 руб., на разработку ПСД по кап.ремонту пищеблока и обеденного зала в МБОУ КСОШ №2, на проведение гос.экспертизы по кап.ремонтам зданий МБОУ КСОШ №2 и МБОУ КСОШ №3 в сумме 385148,0 руб.
</t>
    </r>
    <r>
      <rPr>
        <b/>
        <sz val="12"/>
        <color rgb="FFFF0000"/>
        <rFont val="Times New Roman"/>
        <family val="1"/>
        <charset val="204"/>
      </rPr>
      <t>(ОБ)</t>
    </r>
    <r>
      <rPr>
        <sz val="12"/>
        <color rgb="FF000000"/>
        <rFont val="Times New Roman"/>
        <family val="1"/>
        <charset val="204"/>
      </rPr>
      <t xml:space="preserve"> = 4045771,46 руб., в т.ч.: на выплату зарплаты и начислений в сумме 43634524,0 руб., оплату услуг по охране объекта ЧОП Меркурий в сумме 1236228,88 руб., уплату налогов в сумме 308557,29 руб., оплату командировочных расходов на обл.конкурс "Учитель года" в сумме 6512,30 руб., страховка в сумме 15398,97 руб., оплата лабораторных измерений в сумме 112325,0 руб., замена тормозных колодок, проведение техосмотра, приобретение автошин, запчастей и ГСМ в сумме 528480,97 руб., приобретение и активация блока СКЗИ в сумме 34000,0 руб., задолж. за факт. выполненные работы в рамках контракта №0127200000223000907 от 20.03.2023г., госпошлина и % за пользование чужими ден.сред-ми за кап.ремонт спортзала КСОШ №2 по исполнительному листу А09-800/2024 от 10.06.2024г. ИП Просвиров в сумме 747212,34 руб., % за пользование чужими ден.сред-ми и госпошлина за ненадлежащее исполнение обязательств по мун.контракту №0127200000222002597 на основании исполнит.листа А09-11395/2023 от 17.05.2024г. ООО "Альфа" в сумме 439324,31 руб., промывка внутр.системы отопления, поверка и т/о теплосчетчиков в сумме 541400,0 руб., приобретение стройматериалов в сумме 76331,40 руб.  </t>
    </r>
    <r>
      <rPr>
        <b/>
        <sz val="12"/>
        <color rgb="FF000000"/>
        <rFont val="Times New Roman"/>
        <family val="1"/>
        <charset val="204"/>
      </rPr>
      <t xml:space="preserve">
Уменьшены ассигнования: </t>
    </r>
    <r>
      <rPr>
        <b/>
        <u/>
        <sz val="12"/>
        <color rgb="FF000000"/>
        <rFont val="Times New Roman"/>
        <family val="1"/>
        <charset val="204"/>
      </rPr>
      <t>Школы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b/>
        <sz val="12"/>
        <color rgb="FFFF0000"/>
        <rFont val="Times New Roman"/>
        <family val="1"/>
        <charset val="204"/>
      </rPr>
      <t>(МБ)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= 552392,34 руб., в т.ч.: с заработной платы в сумме 400000,0 руб., с начислений на зарплату в сумме 152333,12 руб. и направлены на выплату зарплаты с начислениями по прочим учр.РОО, с уплаты налога на имущество в сумме 48,25 руб. и с услуг связи в сумме 10,97 руб., и направлены на оплату пени ФСС.</t>
    </r>
  </si>
  <si>
    <r>
      <rPr>
        <b/>
        <sz val="12"/>
        <color rgb="FF000000"/>
        <rFont val="Times New Roman"/>
        <family val="1"/>
        <charset val="204"/>
      </rPr>
      <t xml:space="preserve">Уменьшены ассигнования: </t>
    </r>
    <r>
      <rPr>
        <b/>
        <u/>
        <sz val="12"/>
        <color rgb="FF000000"/>
        <rFont val="Times New Roman"/>
        <family val="1"/>
        <charset val="204"/>
      </rPr>
      <t>Школы</t>
    </r>
    <r>
      <rPr>
        <sz val="12"/>
        <color rgb="FF000000"/>
        <rFont val="Times New Roman"/>
        <family val="1"/>
        <charset val="204"/>
      </rPr>
      <t xml:space="preserve"> = </t>
    </r>
    <r>
      <rPr>
        <b/>
        <sz val="12"/>
        <color rgb="FFFF0000"/>
        <rFont val="Times New Roman"/>
        <family val="1"/>
        <charset val="204"/>
      </rPr>
      <t>(ОБ)</t>
    </r>
    <r>
      <rPr>
        <sz val="12"/>
        <color rgb="FF000000"/>
        <rFont val="Times New Roman"/>
        <family val="1"/>
        <charset val="204"/>
      </rPr>
      <t xml:space="preserve"> с предоставления мер соц.защиты пед.работникам (пенсионеры) в сумме 55500,00 руб. </t>
    </r>
  </si>
  <si>
    <r>
      <rPr>
        <b/>
        <sz val="12"/>
        <color rgb="FF000000"/>
        <rFont val="Times New Roman"/>
        <family val="1"/>
        <charset val="204"/>
      </rPr>
      <t xml:space="preserve">Уменьшены ассигнования: </t>
    </r>
    <r>
      <rPr>
        <b/>
        <u/>
        <sz val="12"/>
        <color rgb="FF000000"/>
        <rFont val="Times New Roman"/>
        <family val="1"/>
        <charset val="204"/>
      </rPr>
      <t>Школы</t>
    </r>
    <r>
      <rPr>
        <sz val="12"/>
        <color rgb="FF000000"/>
        <rFont val="Times New Roman"/>
        <family val="1"/>
        <charset val="204"/>
      </rPr>
      <t xml:space="preserve"> = </t>
    </r>
    <r>
      <rPr>
        <b/>
        <sz val="12"/>
        <color rgb="FFFF0000"/>
        <rFont val="Times New Roman"/>
        <family val="1"/>
        <charset val="204"/>
      </rPr>
      <t>(ОБ)</t>
    </r>
    <r>
      <rPr>
        <sz val="12"/>
        <color rgb="FF000000"/>
        <rFont val="Times New Roman"/>
        <family val="1"/>
        <charset val="204"/>
      </rPr>
      <t xml:space="preserve"> с предоставления мер соц.защиты пед.работникам (работающие) в сумме 603679,0 руб. </t>
    </r>
  </si>
  <si>
    <r>
      <rPr>
        <b/>
        <sz val="12"/>
        <color rgb="FF000000"/>
        <rFont val="Times New Roman"/>
        <family val="1"/>
        <charset val="204"/>
      </rPr>
      <t xml:space="preserve">Уменьшены ассигнования: </t>
    </r>
    <r>
      <rPr>
        <b/>
        <u/>
        <sz val="12"/>
        <color rgb="FF000000"/>
        <rFont val="Times New Roman"/>
        <family val="1"/>
        <charset val="204"/>
      </rPr>
      <t>Внешк.</t>
    </r>
    <r>
      <rPr>
        <sz val="12"/>
        <color rgb="FF000000"/>
        <rFont val="Times New Roman"/>
        <family val="1"/>
        <charset val="204"/>
      </rPr>
      <t xml:space="preserve"> = </t>
    </r>
    <r>
      <rPr>
        <b/>
        <sz val="12"/>
        <color rgb="FFFF0000"/>
        <rFont val="Times New Roman"/>
        <family val="1"/>
        <charset val="204"/>
      </rPr>
      <t>(ОБ)</t>
    </r>
    <r>
      <rPr>
        <sz val="12"/>
        <color rgb="FF000000"/>
        <rFont val="Times New Roman"/>
        <family val="1"/>
        <charset val="204"/>
      </rPr>
      <t xml:space="preserve"> с предоставления мер соц.защиты пед.работникам (пенсионеры) в сумме 25200,00 руб. </t>
    </r>
  </si>
  <si>
    <r>
      <rPr>
        <b/>
        <sz val="12"/>
        <color rgb="FF000000"/>
        <rFont val="Times New Roman"/>
        <family val="1"/>
        <charset val="204"/>
      </rPr>
      <t xml:space="preserve">Уменьшены ассигнования: </t>
    </r>
    <r>
      <rPr>
        <b/>
        <u/>
        <sz val="12"/>
        <color rgb="FF000000"/>
        <rFont val="Times New Roman"/>
        <family val="1"/>
        <charset val="204"/>
      </rPr>
      <t>Внешк.</t>
    </r>
    <r>
      <rPr>
        <sz val="12"/>
        <color rgb="FF000000"/>
        <rFont val="Times New Roman"/>
        <family val="1"/>
        <charset val="204"/>
      </rPr>
      <t xml:space="preserve"> = </t>
    </r>
    <r>
      <rPr>
        <b/>
        <sz val="12"/>
        <color rgb="FFFF0000"/>
        <rFont val="Times New Roman"/>
        <family val="1"/>
        <charset val="204"/>
      </rPr>
      <t>(ОБ)</t>
    </r>
    <r>
      <rPr>
        <sz val="12"/>
        <color rgb="FF000000"/>
        <rFont val="Times New Roman"/>
        <family val="1"/>
        <charset val="204"/>
      </rPr>
      <t xml:space="preserve"> с предоставления мер соц.защиты пед.работникам (работающие) в сумме 56000,0 руб. </t>
    </r>
  </si>
  <si>
    <r>
      <rPr>
        <b/>
        <sz val="12"/>
        <color rgb="FF000000"/>
        <rFont val="Times New Roman"/>
        <family val="1"/>
        <charset val="204"/>
      </rPr>
      <t xml:space="preserve">Уменьшены ассигнования: </t>
    </r>
    <r>
      <rPr>
        <b/>
        <u/>
        <sz val="12"/>
        <color rgb="FF000000"/>
        <rFont val="Times New Roman"/>
        <family val="1"/>
        <charset val="204"/>
      </rPr>
      <t>Автоном.</t>
    </r>
    <r>
      <rPr>
        <sz val="12"/>
        <color rgb="FF000000"/>
        <rFont val="Times New Roman"/>
        <family val="1"/>
        <charset val="204"/>
      </rPr>
      <t xml:space="preserve"> = </t>
    </r>
    <r>
      <rPr>
        <b/>
        <sz val="12"/>
        <color rgb="FFFF0000"/>
        <rFont val="Times New Roman"/>
        <family val="1"/>
        <charset val="204"/>
      </rPr>
      <t>(ОБ)</t>
    </r>
    <r>
      <rPr>
        <sz val="12"/>
        <color rgb="FF000000"/>
        <rFont val="Times New Roman"/>
        <family val="1"/>
        <charset val="204"/>
      </rPr>
      <t xml:space="preserve"> с предоставления мер соц.защиты пед.работникам (работающие) в сумме 33355,0 руб. </t>
    </r>
  </si>
  <si>
    <r>
      <t xml:space="preserve">Увеличены ассигнования: </t>
    </r>
    <r>
      <rPr>
        <b/>
        <u/>
        <sz val="12"/>
        <color theme="1"/>
        <rFont val="Times New Roman"/>
        <family val="1"/>
        <charset val="204"/>
      </rPr>
      <t>Прочие РОО</t>
    </r>
    <r>
      <rPr>
        <b/>
        <sz val="12"/>
        <color theme="1"/>
        <rFont val="Times New Roman"/>
        <family val="1"/>
        <charset val="204"/>
      </rPr>
      <t xml:space="preserve"> </t>
    </r>
    <r>
      <rPr>
        <b/>
        <sz val="12"/>
        <color rgb="FFFF0000"/>
        <rFont val="Times New Roman"/>
        <family val="1"/>
        <charset val="204"/>
      </rPr>
      <t>(МБ)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 = на начисления на зарплату в сумме 408173,97 руб.</t>
    </r>
  </si>
  <si>
    <r>
      <t xml:space="preserve">Увеличены ассигнования: </t>
    </r>
    <r>
      <rPr>
        <b/>
        <u/>
        <sz val="12"/>
        <color theme="1"/>
        <rFont val="Times New Roman"/>
        <family val="1"/>
        <charset val="204"/>
      </rPr>
      <t>Прочие РОО</t>
    </r>
    <r>
      <rPr>
        <b/>
        <sz val="12"/>
        <color theme="1"/>
        <rFont val="Times New Roman"/>
        <family val="1"/>
        <charset val="204"/>
      </rPr>
      <t xml:space="preserve"> </t>
    </r>
    <r>
      <rPr>
        <b/>
        <sz val="12"/>
        <color rgb="FFFF0000"/>
        <rFont val="Times New Roman"/>
        <family val="1"/>
        <charset val="204"/>
      </rPr>
      <t xml:space="preserve">(МБ) 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= на выплату заработной платы в сумме 1995481,38 руб.</t>
    </r>
  </si>
  <si>
    <r>
      <t xml:space="preserve">Увеличены ассигнования: </t>
    </r>
    <r>
      <rPr>
        <b/>
        <u/>
        <sz val="12"/>
        <color theme="1"/>
        <rFont val="Times New Roman"/>
        <family val="1"/>
        <charset val="204"/>
      </rPr>
      <t>Прочие РОО (ХЭК)</t>
    </r>
    <r>
      <rPr>
        <b/>
        <sz val="12"/>
        <color theme="1"/>
        <rFont val="Times New Roman"/>
        <family val="1"/>
        <charset val="204"/>
      </rPr>
      <t xml:space="preserve"> = </t>
    </r>
    <r>
      <rPr>
        <b/>
        <sz val="12"/>
        <color rgb="FFFF0000"/>
        <rFont val="Times New Roman"/>
        <family val="1"/>
        <charset val="204"/>
      </rPr>
      <t>(МБ)</t>
    </r>
    <r>
      <rPr>
        <sz val="12"/>
        <color theme="1"/>
        <rFont val="Times New Roman"/>
        <family val="1"/>
        <charset val="204"/>
      </rPr>
      <t xml:space="preserve"> = на уплату пени, госпошлины по исполнительному листу за т/о газ.оборудования от "Газпром газораспределение Брянск" в сумме 79450,30 руб. </t>
    </r>
  </si>
  <si>
    <r>
      <t>Уменьшены ассигнования:</t>
    </r>
    <r>
      <rPr>
        <b/>
        <u/>
        <sz val="12"/>
        <color theme="1"/>
        <rFont val="Times New Roman"/>
        <family val="1"/>
        <charset val="204"/>
      </rPr>
      <t>Прочие РОО (Цбух.)</t>
    </r>
    <r>
      <rPr>
        <b/>
        <sz val="12"/>
        <color theme="1"/>
        <rFont val="Times New Roman"/>
        <family val="1"/>
        <charset val="204"/>
      </rPr>
      <t xml:space="preserve"> = </t>
    </r>
    <r>
      <rPr>
        <b/>
        <sz val="12"/>
        <color rgb="FFFF0000"/>
        <rFont val="Times New Roman"/>
        <family val="1"/>
        <charset val="204"/>
      </rPr>
      <t>(МБ)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= с уплаты налога на имущество (экономия) в сумме 1615,15 руб.. и направлены на уплату пени по исполнительному листу.</t>
    </r>
  </si>
  <si>
    <r>
      <t>Увеличены ассигнования:</t>
    </r>
    <r>
      <rPr>
        <b/>
        <u/>
        <sz val="12"/>
        <color theme="1"/>
        <rFont val="Times New Roman"/>
        <family val="1"/>
        <charset val="204"/>
      </rPr>
      <t>Прочие РОО (Цбух.)</t>
    </r>
    <r>
      <rPr>
        <b/>
        <sz val="12"/>
        <color theme="1"/>
        <rFont val="Times New Roman"/>
        <family val="1"/>
        <charset val="204"/>
      </rPr>
      <t xml:space="preserve"> = </t>
    </r>
    <r>
      <rPr>
        <b/>
        <sz val="12"/>
        <color rgb="FFFF0000"/>
        <rFont val="Times New Roman"/>
        <family val="1"/>
        <charset val="204"/>
      </rPr>
      <t>(МБ)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= на уплату пени по ФСС в сумме 200,05 руб..</t>
    </r>
  </si>
  <si>
    <r>
      <t xml:space="preserve">Уменьшены ассигнования: </t>
    </r>
    <r>
      <rPr>
        <b/>
        <u/>
        <sz val="12"/>
        <color theme="1"/>
        <rFont val="Times New Roman"/>
        <family val="1"/>
        <charset val="204"/>
      </rPr>
      <t>Прочие РОО (Цбух.)</t>
    </r>
    <r>
      <rPr>
        <b/>
        <sz val="12"/>
        <color theme="1"/>
        <rFont val="Times New Roman"/>
        <family val="1"/>
        <charset val="204"/>
      </rPr>
      <t xml:space="preserve"> = </t>
    </r>
    <r>
      <rPr>
        <b/>
        <sz val="12"/>
        <color rgb="FFFF0000"/>
        <rFont val="Times New Roman"/>
        <family val="1"/>
        <charset val="204"/>
      </rPr>
      <t>(МБ)</t>
    </r>
    <r>
      <rPr>
        <sz val="12"/>
        <color theme="1"/>
        <rFont val="Times New Roman"/>
        <family val="1"/>
        <charset val="204"/>
      </rPr>
      <t xml:space="preserve"> = с мероприятий по укреплению здоровья в сумме 25339,94 руб.</t>
    </r>
  </si>
  <si>
    <r>
      <t>Увеличены ассигнования:</t>
    </r>
    <r>
      <rPr>
        <b/>
        <u/>
        <sz val="12"/>
        <color theme="1"/>
        <rFont val="Times New Roman"/>
        <family val="1"/>
        <charset val="204"/>
      </rPr>
      <t>Аппарат  РОО</t>
    </r>
    <r>
      <rPr>
        <b/>
        <sz val="12"/>
        <color theme="1"/>
        <rFont val="Times New Roman"/>
        <family val="1"/>
        <charset val="204"/>
      </rPr>
      <t xml:space="preserve"> = </t>
    </r>
    <r>
      <rPr>
        <b/>
        <sz val="12"/>
        <color rgb="FFFF0000"/>
        <rFont val="Times New Roman"/>
        <family val="1"/>
        <charset val="204"/>
      </rPr>
      <t>(МБ)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= на выплату заработной платы в сумме 431747,31 руб.</t>
    </r>
  </si>
  <si>
    <r>
      <t xml:space="preserve">Увеличены ассигнования: </t>
    </r>
    <r>
      <rPr>
        <b/>
        <u/>
        <sz val="12"/>
        <color theme="1"/>
        <rFont val="Times New Roman"/>
        <family val="1"/>
        <charset val="204"/>
      </rPr>
      <t>Аппарат  РОО</t>
    </r>
    <r>
      <rPr>
        <b/>
        <sz val="12"/>
        <color theme="1"/>
        <rFont val="Times New Roman"/>
        <family val="1"/>
        <charset val="204"/>
      </rPr>
      <t xml:space="preserve"> = </t>
    </r>
    <r>
      <rPr>
        <b/>
        <sz val="12"/>
        <color rgb="FFFF0000"/>
        <rFont val="Times New Roman"/>
        <family val="1"/>
        <charset val="204"/>
      </rPr>
      <t>(МБ)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= на начисления на зарплату в сумме 116917,15 руб.</t>
    </r>
  </si>
  <si>
    <r>
      <t xml:space="preserve">Уменьшены ассигнования: </t>
    </r>
    <r>
      <rPr>
        <b/>
        <u/>
        <sz val="12"/>
        <color theme="1"/>
        <rFont val="Times New Roman"/>
        <family val="1"/>
        <charset val="204"/>
      </rPr>
      <t>Аппарат  РОО</t>
    </r>
    <r>
      <rPr>
        <b/>
        <sz val="12"/>
        <color theme="1"/>
        <rFont val="Times New Roman"/>
        <family val="1"/>
        <charset val="204"/>
      </rPr>
      <t xml:space="preserve"> = </t>
    </r>
    <r>
      <rPr>
        <b/>
        <sz val="12"/>
        <color rgb="FFFF0000"/>
        <rFont val="Times New Roman"/>
        <family val="1"/>
        <charset val="204"/>
      </rPr>
      <t>(МБ)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= с услуг и работ по содержанию имущества в сумме 8700,0 руб.</t>
    </r>
  </si>
  <si>
    <r>
      <rPr>
        <b/>
        <sz val="12"/>
        <color rgb="FF000000"/>
        <rFont val="Times New Roman"/>
        <family val="1"/>
        <charset val="204"/>
      </rPr>
      <t xml:space="preserve">Уменьшены ассигнования: </t>
    </r>
    <r>
      <rPr>
        <b/>
        <u/>
        <sz val="12"/>
        <color rgb="FF000000"/>
        <rFont val="Times New Roman"/>
        <family val="1"/>
        <charset val="204"/>
      </rPr>
      <t>Климовская СШ</t>
    </r>
    <r>
      <rPr>
        <sz val="12"/>
        <color rgb="FF000000"/>
        <rFont val="Times New Roman"/>
        <family val="1"/>
        <charset val="204"/>
      </rPr>
      <t xml:space="preserve"> = </t>
    </r>
    <r>
      <rPr>
        <b/>
        <sz val="12"/>
        <color rgb="FFFF0000"/>
        <rFont val="Times New Roman"/>
        <family val="1"/>
        <charset val="204"/>
      </rPr>
      <t>(ОБ)</t>
    </r>
    <r>
      <rPr>
        <sz val="12"/>
        <color rgb="FF000000"/>
        <rFont val="Times New Roman"/>
        <family val="1"/>
        <charset val="204"/>
      </rPr>
      <t xml:space="preserve"> с предоставления мер соц.защиты пед.работникам (пенсионеры) в сумме 16800,00 руб. </t>
    </r>
  </si>
  <si>
    <r>
      <rPr>
        <b/>
        <sz val="12"/>
        <color rgb="FF000000"/>
        <rFont val="Times New Roman"/>
        <family val="1"/>
        <charset val="204"/>
      </rPr>
      <t xml:space="preserve">Уменьшены ассигнования: </t>
    </r>
    <r>
      <rPr>
        <b/>
        <u/>
        <sz val="12"/>
        <color rgb="FF000000"/>
        <rFont val="Times New Roman"/>
        <family val="1"/>
        <charset val="204"/>
      </rPr>
      <t>Климовская СШ</t>
    </r>
    <r>
      <rPr>
        <sz val="12"/>
        <color rgb="FF000000"/>
        <rFont val="Times New Roman"/>
        <family val="1"/>
        <charset val="204"/>
      </rPr>
      <t xml:space="preserve"> = </t>
    </r>
    <r>
      <rPr>
        <b/>
        <sz val="12"/>
        <color rgb="FFFF0000"/>
        <rFont val="Times New Roman"/>
        <family val="1"/>
        <charset val="204"/>
      </rPr>
      <t>(ОБ)</t>
    </r>
    <r>
      <rPr>
        <sz val="12"/>
        <color rgb="FF000000"/>
        <rFont val="Times New Roman"/>
        <family val="1"/>
        <charset val="204"/>
      </rPr>
      <t xml:space="preserve"> с предоставления мер соц.защиты пед.работникам (работающие) в сумме 14391,0 руб. </t>
    </r>
  </si>
  <si>
    <t>852</t>
  </si>
  <si>
    <r>
      <t>Увеличены ассигнования: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u/>
        <sz val="12"/>
        <rFont val="Times New Roman"/>
        <family val="1"/>
        <charset val="204"/>
      </rPr>
      <t>Админ.</t>
    </r>
    <r>
      <rPr>
        <b/>
        <sz val="12"/>
        <color rgb="FFFF0000"/>
        <rFont val="Times New Roman"/>
        <family val="1"/>
        <charset val="204"/>
      </rPr>
      <t xml:space="preserve"> = (ОБ)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= на уплату земельного налога и налога на имущество за 3 кв. в сумме 89888,0 руб.</t>
    </r>
  </si>
  <si>
    <r>
      <t xml:space="preserve">Увеличены ассигнования:  МКУ = </t>
    </r>
    <r>
      <rPr>
        <b/>
        <sz val="12"/>
        <color rgb="FFFF0000"/>
        <rFont val="Times New Roman"/>
        <family val="1"/>
        <charset val="204"/>
      </rPr>
      <t>(ОБ)</t>
    </r>
    <r>
      <rPr>
        <sz val="12"/>
        <color theme="1"/>
        <rFont val="Times New Roman"/>
        <family val="1"/>
        <charset val="204"/>
      </rPr>
      <t xml:space="preserve"> = уплата транспортного налога за 3 кв. в сумме 915,0 руб.</t>
    </r>
  </si>
  <si>
    <r>
      <t xml:space="preserve">Увеличены ассигнования:  Админ. = </t>
    </r>
    <r>
      <rPr>
        <b/>
        <sz val="12"/>
        <color rgb="FFFF0000"/>
        <rFont val="Times New Roman"/>
        <family val="1"/>
        <charset val="204"/>
      </rPr>
      <t>(ОБ)</t>
    </r>
    <r>
      <rPr>
        <sz val="12"/>
        <color theme="1"/>
        <rFont val="Times New Roman"/>
        <family val="1"/>
        <charset val="204"/>
      </rPr>
      <t xml:space="preserve"> = уплата транспортного налога в сумме 11632,0 руб. </t>
    </r>
  </si>
  <si>
    <r>
      <t xml:space="preserve">Увеличены ассигнования: Админ. = </t>
    </r>
    <r>
      <rPr>
        <b/>
        <sz val="12"/>
        <color rgb="FFFF0000"/>
        <rFont val="Times New Roman"/>
        <family val="1"/>
        <charset val="204"/>
      </rPr>
      <t>(ОБ)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= на выплату зарплаты по профилактике безнадзорности и правонарушений в сумме 98369,43 руб.</t>
    </r>
  </si>
  <si>
    <r>
      <t xml:space="preserve">Увеличены ассигнования: Админ.= </t>
    </r>
    <r>
      <rPr>
        <b/>
        <sz val="12"/>
        <color rgb="FFFF0000"/>
        <rFont val="Times New Roman"/>
        <family val="1"/>
        <charset val="204"/>
      </rPr>
      <t>(ОБ)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= на выплату начислений на зарплату по профилактике безнадзорности и правонарушений в сумме 32934,07 руб.</t>
    </r>
  </si>
  <si>
    <r>
      <t xml:space="preserve">Уменьшены ассигнования: Админ. = </t>
    </r>
    <r>
      <rPr>
        <b/>
        <sz val="12"/>
        <color rgb="FFFF0000"/>
        <rFont val="Times New Roman"/>
        <family val="1"/>
        <charset val="204"/>
      </rPr>
      <t>(ОБ)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= 131303,50 руб., в т.ч.: с приобретения в сумме 80000,0 руб., с приобретения канцтоваров в сумме 51303,50 руб.</t>
    </r>
  </si>
  <si>
    <r>
      <t xml:space="preserve">Увеличены ассигнования: Админ.= </t>
    </r>
    <r>
      <rPr>
        <b/>
        <sz val="12"/>
        <color rgb="FFFF0000"/>
        <rFont val="Times New Roman"/>
        <family val="1"/>
        <charset val="204"/>
      </rPr>
      <t>(ОБ)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= на выплату зарплаты органам опеки в сумме  156625,29 руб.</t>
    </r>
  </si>
  <si>
    <r>
      <t>Увеличены ассигнования: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Админ. </t>
    </r>
    <r>
      <rPr>
        <b/>
        <sz val="12"/>
        <color rgb="FFFF0000"/>
        <rFont val="Times New Roman"/>
        <family val="1"/>
        <charset val="204"/>
      </rPr>
      <t>= (ОБ)</t>
    </r>
    <r>
      <rPr>
        <b/>
        <sz val="12"/>
        <color theme="1"/>
        <rFont val="Times New Roman"/>
        <family val="1"/>
        <charset val="204"/>
      </rPr>
      <t xml:space="preserve">  </t>
    </r>
    <r>
      <rPr>
        <sz val="12"/>
        <color theme="1"/>
        <rFont val="Times New Roman"/>
        <family val="1"/>
        <charset val="204"/>
      </rPr>
      <t>= на выплату начислений на зарплату органам опеки в сумме 57319,51 руб.</t>
    </r>
  </si>
  <si>
    <r>
      <t xml:space="preserve">Уменьшены ассигнования: Админ.= </t>
    </r>
    <r>
      <rPr>
        <b/>
        <sz val="12"/>
        <color rgb="FFFF0000"/>
        <rFont val="Times New Roman"/>
        <family val="1"/>
        <charset val="204"/>
      </rPr>
      <t>(ОБ)</t>
    </r>
    <r>
      <rPr>
        <b/>
        <sz val="12"/>
        <color theme="1"/>
        <rFont val="Times New Roman"/>
        <family val="1"/>
        <charset val="204"/>
      </rPr>
      <t xml:space="preserve">  </t>
    </r>
    <r>
      <rPr>
        <sz val="12"/>
        <color theme="1"/>
        <rFont val="Times New Roman"/>
        <family val="1"/>
        <charset val="204"/>
      </rPr>
      <t>= с услуг связи по органам опеки в сумме 48237,44 руб., с прочих услуг по органам опеки в сумме 30000,0 руб., с приобретения по органам опеки в сумме 65000,0 руб., с приобретения подарков и канцтоваров по органам опеки в сумме 70707,36 руб.</t>
    </r>
  </si>
  <si>
    <r>
      <t xml:space="preserve">Увеличены ассигнования: Админ.= </t>
    </r>
    <r>
      <rPr>
        <b/>
        <sz val="12"/>
        <color rgb="FFFF0000"/>
        <rFont val="Times New Roman"/>
        <family val="1"/>
        <charset val="204"/>
      </rPr>
      <t>(ОБ)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= на выплату зарплаты по установлению регулируемых тарифов в сумме 4389,08 руб.</t>
    </r>
  </si>
  <si>
    <r>
      <t xml:space="preserve">Увеличены ассигнования: Админ.= </t>
    </r>
    <r>
      <rPr>
        <b/>
        <sz val="12"/>
        <color rgb="FFFF0000"/>
        <rFont val="Times New Roman"/>
        <family val="1"/>
        <charset val="204"/>
      </rPr>
      <t>(ОБ)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= на выплату начислений на зарплату по установлению регулируемых тарифов в сумме 2067,06 руб.</t>
    </r>
  </si>
  <si>
    <r>
      <t xml:space="preserve">Уменьшены ассигнования:  Админ.= </t>
    </r>
    <r>
      <rPr>
        <b/>
        <sz val="12"/>
        <color rgb="FFFF0000"/>
        <rFont val="Times New Roman"/>
        <family val="1"/>
        <charset val="204"/>
      </rPr>
      <t>(ОБ)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= с приобретения канцтоваров по установлению регулируемых тарифов в сумме 6456,14 руб.</t>
    </r>
  </si>
  <si>
    <r>
      <t xml:space="preserve">Увеличены ассигнования: Админ. = </t>
    </r>
    <r>
      <rPr>
        <b/>
        <sz val="12"/>
        <color rgb="FFFF0000"/>
        <rFont val="Times New Roman"/>
        <family val="1"/>
        <charset val="204"/>
      </rPr>
      <t>(ОБ)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= на выплату зарплаты по административным комиссиям в сумме 46064,07 руб.</t>
    </r>
  </si>
  <si>
    <r>
      <t xml:space="preserve">Увеличены ассигнования: Админ. = </t>
    </r>
    <r>
      <rPr>
        <b/>
        <sz val="12"/>
        <color rgb="FFFF0000"/>
        <rFont val="Times New Roman"/>
        <family val="1"/>
        <charset val="204"/>
      </rPr>
      <t>(ОБ)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= на выплату начислений на зарплату по административным комиссиям в сумме 18207,65 руб.</t>
    </r>
  </si>
  <si>
    <r>
      <t xml:space="preserve">Уменьшены ассигнования:Админ. = </t>
    </r>
    <r>
      <rPr>
        <b/>
        <sz val="12"/>
        <color rgb="FFFF0000"/>
        <rFont val="Times New Roman"/>
        <family val="1"/>
        <charset val="204"/>
      </rPr>
      <t>(ОБ)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= с прочих услуг по административным комиссиям в сумме 64271,72 руб.</t>
    </r>
  </si>
  <si>
    <r>
      <t>Увеличены ассигнования: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МКУ </t>
    </r>
    <r>
      <rPr>
        <b/>
        <sz val="12"/>
        <color rgb="FFFF0000"/>
        <rFont val="Times New Roman"/>
        <family val="1"/>
        <charset val="204"/>
      </rPr>
      <t>= (ОБ)</t>
    </r>
    <r>
      <rPr>
        <b/>
        <sz val="12"/>
        <color theme="1"/>
        <rFont val="Times New Roman"/>
        <family val="1"/>
        <charset val="204"/>
      </rPr>
      <t xml:space="preserve">  </t>
    </r>
    <r>
      <rPr>
        <sz val="12"/>
        <color theme="1"/>
        <rFont val="Times New Roman"/>
        <family val="1"/>
        <charset val="204"/>
      </rPr>
      <t>= на выплату зарплаты в сумме 846330,99 руб.</t>
    </r>
  </si>
  <si>
    <r>
      <t>Увеличены ассигнования: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МКУ </t>
    </r>
    <r>
      <rPr>
        <b/>
        <sz val="12"/>
        <color rgb="FFFF0000"/>
        <rFont val="Times New Roman"/>
        <family val="1"/>
        <charset val="204"/>
      </rPr>
      <t>= (ОБ)</t>
    </r>
    <r>
      <rPr>
        <b/>
        <sz val="12"/>
        <color theme="1"/>
        <rFont val="Times New Roman"/>
        <family val="1"/>
        <charset val="204"/>
      </rPr>
      <t xml:space="preserve">  </t>
    </r>
    <r>
      <rPr>
        <sz val="12"/>
        <color theme="1"/>
        <rFont val="Times New Roman"/>
        <family val="1"/>
        <charset val="204"/>
      </rPr>
      <t>= на выплату начислений на зарплату в сумме 202062,03 руб.</t>
    </r>
  </si>
  <si>
    <r>
      <rPr>
        <b/>
        <sz val="12"/>
        <rFont val="Times New Roman"/>
        <family val="1"/>
        <charset val="204"/>
      </rPr>
      <t xml:space="preserve">Увеличены ассигнования: МКУ = </t>
    </r>
    <r>
      <rPr>
        <b/>
        <sz val="12"/>
        <color rgb="FFFF0000"/>
        <rFont val="Times New Roman"/>
        <family val="1"/>
        <charset val="204"/>
      </rPr>
      <t>(МБ)</t>
    </r>
    <r>
      <rPr>
        <b/>
        <sz val="12"/>
        <rFont val="Times New Roman"/>
        <family val="1"/>
        <charset val="204"/>
      </rPr>
      <t xml:space="preserve"> =</t>
    </r>
    <r>
      <rPr>
        <sz val="12"/>
        <rFont val="Times New Roman"/>
        <family val="1"/>
        <charset val="204"/>
      </rPr>
      <t xml:space="preserve"> 494660,65 руб., в т.ч.: на приобретение ГСМ и автомасло в сумме 420952,0 руб., на приобретение автошин и дисков в сумме 73708,65 руб. </t>
    </r>
    <r>
      <rPr>
        <b/>
        <sz val="12"/>
        <color rgb="FFFF0000"/>
        <rFont val="Times New Roman"/>
        <family val="1"/>
        <charset val="204"/>
      </rPr>
      <t>(ОБ)</t>
    </r>
    <r>
      <rPr>
        <sz val="12"/>
        <rFont val="Times New Roman"/>
        <family val="1"/>
        <charset val="204"/>
      </rPr>
      <t xml:space="preserve"> = 854342,80 руб., в т.ч.: на оплату услуг связи в сумме 4020,80 руб., на ремонт автом. Лада Приора в сумме 3500,0 руб., обучение по охране труда в сумме 32500,0 руб., обучение операторов котелен в сумме 28000,0 руб., приобретение лицензии АСФК Расширение в сумме 4175,0 руб., обновление программы 1С в сумме 19000,0 руб. предрейсовый осмотр водителей в сумме 31412,0 руб., на приобретение ГСМ и запчастей на автомобили в сумме 731735,0 руб.</t>
    </r>
    <r>
      <rPr>
        <b/>
        <sz val="12"/>
        <rFont val="Times New Roman"/>
        <family val="1"/>
        <charset val="204"/>
      </rPr>
      <t xml:space="preserve">
Уменьшены ассигнования</t>
    </r>
    <r>
      <rPr>
        <sz val="12"/>
        <rFont val="Times New Roman"/>
        <family val="1"/>
        <charset val="204"/>
      </rPr>
      <t xml:space="preserve">: </t>
    </r>
    <r>
      <rPr>
        <b/>
        <sz val="12"/>
        <rFont val="Times New Roman"/>
        <family val="1"/>
        <charset val="204"/>
      </rPr>
      <t>МКУ</t>
    </r>
    <r>
      <rPr>
        <sz val="12"/>
        <rFont val="Times New Roman"/>
        <family val="1"/>
        <charset val="204"/>
      </rPr>
      <t xml:space="preserve"> = </t>
    </r>
    <r>
      <rPr>
        <b/>
        <sz val="12"/>
        <color rgb="FFFF0000"/>
        <rFont val="Times New Roman"/>
        <family val="1"/>
        <charset val="204"/>
      </rPr>
      <t>(МБ)</t>
    </r>
    <r>
      <rPr>
        <sz val="12"/>
        <rFont val="Times New Roman"/>
        <family val="1"/>
        <charset val="204"/>
      </rPr>
      <t xml:space="preserve"> = 24082,0 руб., в т.ч.: с возмещения ком.услуг в сумме 13688,0 руб., с медосмотров водителей в сумме 10394,0 руб. и направлены на приобретение ГСМ и автомасло.</t>
    </r>
  </si>
  <si>
    <r>
      <rPr>
        <b/>
        <sz val="12"/>
        <rFont val="Times New Roman"/>
        <family val="1"/>
        <charset val="204"/>
      </rPr>
      <t xml:space="preserve">Увеличены ассигнования: Админ. = </t>
    </r>
    <r>
      <rPr>
        <b/>
        <sz val="12"/>
        <color rgb="FFFF0000"/>
        <rFont val="Times New Roman"/>
        <family val="1"/>
        <charset val="204"/>
      </rPr>
      <t>(ОБ)</t>
    </r>
    <r>
      <rPr>
        <b/>
        <sz val="12"/>
        <rFont val="Times New Roman"/>
        <family val="1"/>
        <charset val="204"/>
      </rPr>
      <t xml:space="preserve"> = на </t>
    </r>
    <r>
      <rPr>
        <sz val="12"/>
        <rFont val="Times New Roman"/>
        <family val="1"/>
        <charset val="204"/>
      </rPr>
      <t>опубликование нормативных правовых актов в сумме 63328,0 руб.</t>
    </r>
  </si>
  <si>
    <r>
      <t xml:space="preserve">Увеличены ассигнования: Админ = </t>
    </r>
    <r>
      <rPr>
        <b/>
        <sz val="12"/>
        <color rgb="FFFF0000"/>
        <rFont val="Times New Roman"/>
        <family val="1"/>
        <charset val="204"/>
      </rPr>
      <t xml:space="preserve">(МБ) </t>
    </r>
    <r>
      <rPr>
        <sz val="12"/>
        <rFont val="Times New Roman"/>
        <family val="1"/>
        <charset val="204"/>
      </rPr>
      <t xml:space="preserve">= на выплату заработной платы в сумме 640072,97 </t>
    </r>
    <r>
      <rPr>
        <sz val="12"/>
        <color theme="1"/>
        <rFont val="Times New Roman"/>
        <family val="1"/>
        <charset val="204"/>
      </rPr>
      <t>руб. (ОБ) = на выплату заработной платы в сумме 2307750,13 руб.</t>
    </r>
  </si>
  <si>
    <r>
      <t>Увеличены ассигнования:</t>
    </r>
    <r>
      <rPr>
        <b/>
        <u/>
        <sz val="12"/>
        <color theme="1"/>
        <rFont val="Times New Roman"/>
        <family val="1"/>
        <charset val="204"/>
      </rPr>
      <t xml:space="preserve"> Админ. </t>
    </r>
    <r>
      <rPr>
        <b/>
        <sz val="12"/>
        <color theme="1"/>
        <rFont val="Times New Roman"/>
        <family val="1"/>
        <charset val="204"/>
      </rPr>
      <t xml:space="preserve">= </t>
    </r>
    <r>
      <rPr>
        <b/>
        <sz val="12"/>
        <color rgb="FFFF0000"/>
        <rFont val="Times New Roman"/>
        <family val="1"/>
        <charset val="204"/>
      </rPr>
      <t>(МБ)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= на выплату компенсационных выплат при увольнении главы, в связи с истечением полномочий депутатов райсовета в сумме 590399,16 руб.</t>
    </r>
    <r>
      <rPr>
        <b/>
        <sz val="12"/>
        <color theme="1"/>
        <rFont val="Times New Roman"/>
        <family val="1"/>
        <charset val="204"/>
      </rPr>
      <t>,</t>
    </r>
    <r>
      <rPr>
        <sz val="12"/>
        <color theme="1"/>
        <rFont val="Times New Roman"/>
        <family val="1"/>
        <charset val="204"/>
      </rPr>
      <t xml:space="preserve"> на выплату зарплаты по главе в сумме 128261,45 руб.</t>
    </r>
    <r>
      <rPr>
        <b/>
        <sz val="12"/>
        <color theme="1"/>
        <rFont val="Times New Roman"/>
        <family val="1"/>
        <charset val="204"/>
      </rPr>
      <t xml:space="preserve">
</t>
    </r>
    <r>
      <rPr>
        <b/>
        <sz val="12"/>
        <color rgb="FFFF0000"/>
        <rFont val="Times New Roman"/>
        <family val="1"/>
        <charset val="204"/>
      </rPr>
      <t>(ОБ)</t>
    </r>
    <r>
      <rPr>
        <sz val="12"/>
        <color theme="1"/>
        <rFont val="Times New Roman"/>
        <family val="1"/>
        <charset val="204"/>
      </rPr>
      <t xml:space="preserve"> = на выплату зарплаты по главе в сумме 131650,55 руб.</t>
    </r>
  </si>
  <si>
    <r>
      <t xml:space="preserve">Увеличены ассигнования: Админ: = </t>
    </r>
    <r>
      <rPr>
        <b/>
        <sz val="12"/>
        <color rgb="FFFF0000"/>
        <rFont val="Times New Roman"/>
        <family val="1"/>
        <charset val="204"/>
      </rPr>
      <t>(ОБ)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= на выплату начислений на зарплату по аппарату управления в сумме 1497756,05 руб.</t>
    </r>
    <r>
      <rPr>
        <b/>
        <sz val="12"/>
        <color theme="1"/>
        <rFont val="Times New Roman"/>
        <family val="1"/>
        <charset val="204"/>
      </rPr>
      <t xml:space="preserve">
Уменьшены ассигнования: </t>
    </r>
    <r>
      <rPr>
        <b/>
        <sz val="12"/>
        <color rgb="FFFF0000"/>
        <rFont val="Times New Roman"/>
        <family val="1"/>
        <charset val="204"/>
      </rPr>
      <t>(МБ)</t>
    </r>
    <r>
      <rPr>
        <b/>
        <sz val="12"/>
        <color theme="1"/>
        <rFont val="Times New Roman"/>
        <family val="1"/>
        <charset val="204"/>
      </rPr>
      <t xml:space="preserve"> </t>
    </r>
    <r>
      <rPr>
        <b/>
        <u/>
        <sz val="12"/>
        <color theme="1"/>
        <rFont val="Times New Roman"/>
        <family val="1"/>
        <charset val="204"/>
      </rPr>
      <t>Админ.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= с начислений на зарплату по аппарату администрации в сумме 866603,08 руб. и направлены на выплату компенсационных выплат главе при увольнении, зарплату аппарату.</t>
    </r>
  </si>
  <si>
    <r>
      <rPr>
        <b/>
        <sz val="12"/>
        <rFont val="Times New Roman"/>
        <family val="1"/>
        <charset val="204"/>
      </rPr>
      <t xml:space="preserve">Увеличены ассигнования: Админ. = </t>
    </r>
    <r>
      <rPr>
        <b/>
        <sz val="12"/>
        <color rgb="FFFF0000"/>
        <rFont val="Times New Roman"/>
        <family val="1"/>
        <charset val="204"/>
      </rPr>
      <t>(ОБ)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= разработка научно-проектной докум. "Проекты зон охраны объектов культурного наследия" в сумме 161000,0 руб.</t>
    </r>
  </si>
  <si>
    <r>
      <t xml:space="preserve">Увеличены ассигнования: </t>
    </r>
    <r>
      <rPr>
        <b/>
        <u/>
        <sz val="12"/>
        <color theme="1"/>
        <rFont val="Times New Roman"/>
        <family val="1"/>
        <charset val="204"/>
      </rPr>
      <t>Админ.</t>
    </r>
    <r>
      <rPr>
        <b/>
        <sz val="12"/>
        <color theme="1"/>
        <rFont val="Times New Roman"/>
        <family val="1"/>
        <charset val="204"/>
      </rPr>
      <t xml:space="preserve">  = </t>
    </r>
    <r>
      <rPr>
        <b/>
        <sz val="12"/>
        <color rgb="FFFF0000"/>
        <rFont val="Times New Roman"/>
        <family val="1"/>
        <charset val="204"/>
      </rPr>
      <t>(МБ)</t>
    </r>
    <r>
      <rPr>
        <sz val="12"/>
        <color theme="1"/>
        <rFont val="Times New Roman"/>
        <family val="1"/>
        <charset val="204"/>
      </rPr>
      <t xml:space="preserve"> = 20672,43 руб., в т.ч.: оплата по испол.листу УПЛ-24-15300897-14 от 30.08.2024 в сумме 1522,43 руб., на приобретение фоторамок в сумме 6750,0 руб., за услуги нотариуса в сумме 5400,0 руб., на оплату услуг по изготовлению печатной продукции (грамоты) в сумме 7000,0 руб.</t>
    </r>
    <r>
      <rPr>
        <b/>
        <sz val="12"/>
        <color rgb="FFFF0000"/>
        <rFont val="Times New Roman"/>
        <family val="1"/>
        <charset val="204"/>
      </rPr>
      <t xml:space="preserve"> (ОБ)</t>
    </r>
    <r>
      <rPr>
        <sz val="12"/>
        <color theme="1"/>
        <rFont val="Times New Roman"/>
        <family val="1"/>
        <charset val="204"/>
      </rPr>
      <t xml:space="preserve"> = 777812,86 руб., в т.ч.: на оплату услуг связи в сумме 36111,32 руб., вывоз мусора в сумме 4146,24 руб., т/о газ.оборудования, т/о средств охраны в сумме 70171,49 руб., поверка средств измерений в сумме 188246,14 руб., промывка и опресовка внутр.системы отопления в сумме 84000,0 руб., охрана объекта в сумме 18078,17 руб., обслуживание программ АИСТ и 1С в сумме 166584,50 руб., услуги нотариуса в сумме 1200,0 руб., ремонт принтера в сумме 1700,0 руб., установка сертификата активации сервиса в сумме 47125,0 руб., приобретение журналов (входящей/исходящей корреспонденции), бумаги в сумме 85150,0 руб., приобретение эл.щита в сумме 75300,0 руб.</t>
    </r>
    <r>
      <rPr>
        <b/>
        <sz val="12"/>
        <color theme="1"/>
        <rFont val="Times New Roman"/>
        <family val="1"/>
        <charset val="204"/>
      </rPr>
      <t xml:space="preserve">
Уменьшены ассигнования: </t>
    </r>
    <r>
      <rPr>
        <b/>
        <sz val="12"/>
        <color rgb="FFFF0000"/>
        <rFont val="Times New Roman"/>
        <family val="1"/>
        <charset val="204"/>
      </rPr>
      <t>(МБ)</t>
    </r>
    <r>
      <rPr>
        <b/>
        <sz val="12"/>
        <color theme="1"/>
        <rFont val="Times New Roman"/>
        <family val="1"/>
        <charset val="204"/>
      </rPr>
      <t xml:space="preserve"> Админ. </t>
    </r>
    <r>
      <rPr>
        <sz val="12"/>
        <color theme="1"/>
        <rFont val="Times New Roman"/>
        <family val="1"/>
        <charset val="204"/>
      </rPr>
      <t>с охраны объектов в сумме 2000,0 руб.</t>
    </r>
  </si>
  <si>
    <r>
      <t>Увеличены ассигнования:</t>
    </r>
    <r>
      <rPr>
        <b/>
        <sz val="12"/>
        <color rgb="FFFF0000"/>
        <rFont val="Times New Roman"/>
        <family val="1"/>
        <charset val="204"/>
      </rPr>
      <t xml:space="preserve"> (ОБ)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= на мероприятия по снижению рисков на повышение квалификации в сумме 12208,0 руб., </t>
    </r>
    <r>
      <rPr>
        <b/>
        <sz val="12"/>
        <color theme="1"/>
        <rFont val="Times New Roman"/>
        <family val="1"/>
        <charset val="204"/>
      </rPr>
      <t xml:space="preserve">
Уменьшены ассигнования: </t>
    </r>
    <r>
      <rPr>
        <b/>
        <sz val="12"/>
        <color rgb="FFFF0000"/>
        <rFont val="Times New Roman"/>
        <family val="1"/>
        <charset val="204"/>
      </rPr>
      <t xml:space="preserve">(МБ) </t>
    </r>
    <r>
      <rPr>
        <sz val="12"/>
        <color theme="1"/>
        <rFont val="Times New Roman"/>
        <family val="1"/>
        <charset val="204"/>
      </rPr>
      <t>= с мероприятий по снижению рисков в сумме 35888,00 руб. и направлены на приобретение автоматизированной системы оповещения "Градиент-128 ОП" (прибор).</t>
    </r>
  </si>
  <si>
    <r>
      <t xml:space="preserve">Увеличены ассигнования: ЕДДС = </t>
    </r>
    <r>
      <rPr>
        <b/>
        <sz val="12"/>
        <color rgb="FFFF0000"/>
        <rFont val="Times New Roman"/>
        <family val="1"/>
        <charset val="204"/>
      </rPr>
      <t>(МБ)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= 118022,0 руб., в т.ч.: на приобретение права использования СБИС в сумме 6000,0 руб., на приобретение автоматизированной системы оповещения "Градиент-128 ОП" (прибор) в сумме 112022,0 руб. </t>
    </r>
    <r>
      <rPr>
        <b/>
        <sz val="12"/>
        <color rgb="FFFF0000"/>
        <rFont val="Times New Roman"/>
        <family val="1"/>
        <charset val="204"/>
      </rPr>
      <t>(ОБ)</t>
    </r>
    <r>
      <rPr>
        <sz val="12"/>
        <color theme="1"/>
        <rFont val="Times New Roman"/>
        <family val="1"/>
        <charset val="204"/>
      </rPr>
      <t xml:space="preserve"> = обучение диспетчеров в сумме 26000,0 руб.</t>
    </r>
    <r>
      <rPr>
        <b/>
        <sz val="12"/>
        <color theme="1"/>
        <rFont val="Times New Roman"/>
        <family val="1"/>
        <charset val="204"/>
      </rPr>
      <t xml:space="preserve">
Уменьшены ассигнования:ЕДДС = </t>
    </r>
    <r>
      <rPr>
        <b/>
        <sz val="12"/>
        <color rgb="FFFF0000"/>
        <rFont val="Times New Roman"/>
        <family val="1"/>
        <charset val="204"/>
      </rPr>
      <t xml:space="preserve">(МБ) </t>
    </r>
    <r>
      <rPr>
        <b/>
        <sz val="12"/>
        <rFont val="Times New Roman"/>
        <family val="1"/>
        <charset val="204"/>
      </rPr>
      <t xml:space="preserve">= </t>
    </r>
    <r>
      <rPr>
        <sz val="12"/>
        <rFont val="Times New Roman"/>
        <family val="1"/>
        <charset val="204"/>
      </rPr>
      <t>82134,0 руб., в т.ч.: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 с обучения диспетчеров в сумме 76134,0 руб., с приобретения мат.запасов в сумме 6000,0 руб.</t>
    </r>
  </si>
  <si>
    <r>
      <t xml:space="preserve">Уменьшены ассигнования: Админ.= </t>
    </r>
    <r>
      <rPr>
        <sz val="12"/>
        <color theme="1"/>
        <rFont val="Times New Roman"/>
        <family val="1"/>
        <charset val="204"/>
      </rPr>
      <t>с комплексных мер по профилактике терроризма и экстремизма в сумме 15000,0 руб.</t>
    </r>
  </si>
  <si>
    <r>
      <t>Увеличены ассигнования: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Админ.=</t>
    </r>
    <r>
      <rPr>
        <b/>
        <sz val="12"/>
        <color rgb="FFFF0000"/>
        <rFont val="Times New Roman"/>
        <family val="1"/>
        <charset val="204"/>
      </rPr>
      <t xml:space="preserve"> (МБ)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= на оплату госпошлины ФГУП "Охрана" Росгвардии в сумме 2000,0 руб.,  оплата госпошлины по испол.листу УПЛ-24-15300897-14 от 30.08.2024 в сумме 1327,57 руб. </t>
    </r>
    <r>
      <rPr>
        <b/>
        <sz val="12"/>
        <color rgb="FFFF0000"/>
        <rFont val="Times New Roman"/>
        <family val="1"/>
        <charset val="204"/>
      </rPr>
      <t>(ОБ)</t>
    </r>
    <r>
      <rPr>
        <sz val="12"/>
        <color theme="1"/>
        <rFont val="Times New Roman"/>
        <family val="1"/>
        <charset val="204"/>
      </rPr>
      <t xml:space="preserve"> = Админ. = взыскание пени и судебных расходов по исполнительному листу А09-6164/2024 от 04.07.2024г. от ООО "Газпром межрегионгаз Брянск" в сумме 19122,40 руб., возмещение судебных издержек по исполнительному листу ФС №045647202 от 10.09.2024г. от АО "Чистая планета" в сумме 21507,71 руб.</t>
    </r>
  </si>
  <si>
    <r>
      <t xml:space="preserve">Увеличены ассигнования:  Админ. = </t>
    </r>
    <r>
      <rPr>
        <b/>
        <sz val="12"/>
        <color rgb="FFFF0000"/>
        <rFont val="Times New Roman"/>
        <family val="1"/>
        <charset val="204"/>
      </rPr>
      <t>(ОБ)</t>
    </r>
    <r>
      <rPr>
        <sz val="12"/>
        <color theme="1"/>
        <rFont val="Times New Roman"/>
        <family val="1"/>
        <charset val="204"/>
      </rPr>
      <t xml:space="preserve"> = взыскание исполнительского сбора по испол.производству неимущ.характера (разработка проектов зон охраны объектов культурного наследия (7 объектов) в сумме 350000,0 руб.</t>
    </r>
  </si>
  <si>
    <t>1043614723</t>
  </si>
  <si>
    <t>1042481740</t>
  </si>
  <si>
    <t>Мероприятия в сфере коммунального хозяйства</t>
  </si>
  <si>
    <t>0502</t>
  </si>
  <si>
    <t>1042583740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</si>
  <si>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поселений, а также осуществление иных полномочий в области использования автомобильных дорог и осуществление дорожной деятельности</t>
  </si>
  <si>
    <t>0409</t>
  </si>
  <si>
    <t>10425S6170</t>
  </si>
  <si>
    <t>Обеспечение сохранности автомобильных дорог местного значения и условий безопасности движения по ним</t>
  </si>
  <si>
    <t>1042581610</t>
  </si>
  <si>
    <t>Обеспечение сохранности автомобильных дорог местного значения и условий безопасного движения по ним</t>
  </si>
  <si>
    <r>
      <t xml:space="preserve">Уменьшены ассигнования: </t>
    </r>
    <r>
      <rPr>
        <b/>
        <sz val="12"/>
        <color rgb="FFFF0000"/>
        <rFont val="Times New Roman"/>
        <family val="1"/>
        <charset val="204"/>
      </rPr>
      <t>(МБ)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Для СП на ремонт и содержание дорог местного значения в сумме 512698,87 руб., софинансирование на ремонт дорог местного значения в сумме 150993,58 руб. </t>
    </r>
  </si>
  <si>
    <r>
      <rPr>
        <b/>
        <sz val="12"/>
        <color rgb="FF000000"/>
        <rFont val="Times New Roman"/>
        <family val="1"/>
        <charset val="204"/>
      </rPr>
      <t>Увеличение ассигнований:</t>
    </r>
    <r>
      <rPr>
        <b/>
        <sz val="12"/>
        <color rgb="FFFF0000"/>
        <rFont val="Times New Roman"/>
        <family val="1"/>
        <charset val="204"/>
      </rPr>
      <t xml:space="preserve"> (МБ)</t>
    </r>
    <r>
      <rPr>
        <sz val="12"/>
        <color rgb="FF000000"/>
        <rFont val="Times New Roman"/>
        <family val="1"/>
        <charset val="204"/>
      </rPr>
      <t xml:space="preserve"> Для СП на ремонт и содержание дорог местного значения в сумме 512698,87 руб.</t>
    </r>
  </si>
  <si>
    <r>
      <rPr>
        <b/>
        <sz val="12"/>
        <color rgb="FF000000"/>
        <rFont val="Times New Roman"/>
        <family val="1"/>
        <charset val="204"/>
      </rPr>
      <t xml:space="preserve">Увеличение ассигнований: </t>
    </r>
    <r>
      <rPr>
        <sz val="12"/>
        <color rgb="FF000000"/>
        <rFont val="Times New Roman"/>
        <family val="1"/>
        <charset val="204"/>
      </rPr>
      <t xml:space="preserve">на ремонт автомобильных дорог местного значения для Митьковского СП в сумме 7549679,12 руб., в т.ч. </t>
    </r>
    <r>
      <rPr>
        <sz val="12"/>
        <color rgb="FFFF0000"/>
        <rFont val="Times New Roman"/>
        <family val="1"/>
        <charset val="204"/>
      </rPr>
      <t xml:space="preserve">(ОБ) </t>
    </r>
    <r>
      <rPr>
        <sz val="12"/>
        <color rgb="FF000000"/>
        <rFont val="Times New Roman"/>
        <family val="1"/>
        <charset val="204"/>
      </rPr>
      <t xml:space="preserve">= 7398685,54 руб. (расп.Правит.Брян.обл. от 05.12.2024г. № 378-рп), </t>
    </r>
    <r>
      <rPr>
        <sz val="12"/>
        <color rgb="FFFF0000"/>
        <rFont val="Times New Roman"/>
        <family val="1"/>
        <charset val="204"/>
      </rPr>
      <t>(МБ)</t>
    </r>
    <r>
      <rPr>
        <sz val="12"/>
        <color rgb="FF000000"/>
        <rFont val="Times New Roman"/>
        <family val="1"/>
        <charset val="204"/>
      </rPr>
      <t xml:space="preserve"> = 150993,58 руб.</t>
    </r>
  </si>
  <si>
    <t>1042680930</t>
  </si>
  <si>
    <t>Эксплуатация и содержание имущества, находящегося в муниципальной собственности, арендованного недвижимого имущества</t>
  </si>
  <si>
    <r>
      <t>Увеличены ассигнования: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sz val="12"/>
        <color rgb="FFFF0000"/>
        <rFont val="Times New Roman"/>
        <family val="1"/>
        <charset val="204"/>
      </rPr>
      <t>(ОБ)</t>
    </r>
    <r>
      <rPr>
        <sz val="12"/>
        <color rgb="FF000000"/>
        <rFont val="Times New Roman"/>
        <family val="1"/>
        <charset val="204"/>
      </rPr>
      <t xml:space="preserve"> на проведение строительного контроля по ремонту автовокзала в сумме 70000,0 руб.</t>
    </r>
  </si>
  <si>
    <t>1041880710</t>
  </si>
  <si>
    <t>Многофункциональные центры предоставления государственных и муниципальных услуг</t>
  </si>
  <si>
    <r>
      <t xml:space="preserve">Увеличены ассигнования: МФЦ = </t>
    </r>
    <r>
      <rPr>
        <b/>
        <sz val="12"/>
        <color rgb="FFFF0000"/>
        <rFont val="Times New Roman"/>
        <family val="1"/>
        <charset val="204"/>
      </rPr>
      <t>(ОБ)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= 551221,79 руб., в т.ч.: на выплату заработной платы в сумме 312920,52 руб., начислений на зарплату в сумме 24723,38 руб., оплату услуг за охрану объекта в сумме 4910,09 руб., на приобретение комплектующих для компьютеров в сумме 138963,80 руб., на приобретение сертификата активации тех.поддержки и антивирусной программы в сумме 69704,0 руб.</t>
    </r>
  </si>
  <si>
    <t>1041251180</t>
  </si>
  <si>
    <t>Осуществление первичного воинского учета на территориях,где отсутствуют военные комиссариаты</t>
  </si>
  <si>
    <t>0203</t>
  </si>
  <si>
    <r>
      <t xml:space="preserve">Увеличены ассигнования: Админ.= </t>
    </r>
    <r>
      <rPr>
        <b/>
        <sz val="12"/>
        <color rgb="FFFF0000"/>
        <rFont val="Times New Roman"/>
        <family val="1"/>
        <charset val="204"/>
      </rPr>
      <t>(МБ)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=  на выплату зарплаты по ВУС (переданные полномочия от ГП) в сумме 3711,70 руб.</t>
    </r>
  </si>
  <si>
    <r>
      <t xml:space="preserve">Увеличены ассигнования: Админ.= </t>
    </r>
    <r>
      <rPr>
        <b/>
        <sz val="12"/>
        <color rgb="FFFF0000"/>
        <rFont val="Times New Roman"/>
        <family val="1"/>
        <charset val="204"/>
      </rPr>
      <t>(МБ)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=  на выплату начислений на зарплату по ВУС (переданные полномочия от ГП) в сумме 10850,08 руб.</t>
    </r>
  </si>
  <si>
    <r>
      <t xml:space="preserve">Уменьшены ассигнования: Админ.= </t>
    </r>
    <r>
      <rPr>
        <b/>
        <sz val="12"/>
        <color rgb="FFFF0000"/>
        <rFont val="Times New Roman"/>
        <family val="1"/>
        <charset val="204"/>
      </rPr>
      <t>(МБ)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= с материальных запасов по ВУС (переданные полномочия от ГП) в сумме 14561,78 руб. и направлены на выплату зарплаты и начислений.</t>
    </r>
  </si>
  <si>
    <r>
      <t>Увеличены ассигнования:ЕДДС=</t>
    </r>
    <r>
      <rPr>
        <b/>
        <sz val="12"/>
        <color rgb="FFFF0000"/>
        <rFont val="Times New Roman"/>
        <family val="1"/>
        <charset val="204"/>
      </rPr>
      <t xml:space="preserve"> (МБ)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= на выплату заработной платы в сумме 314876,28 руб. </t>
    </r>
    <r>
      <rPr>
        <b/>
        <sz val="12"/>
        <color rgb="FFFF0000"/>
        <rFont val="Times New Roman"/>
        <family val="1"/>
        <charset val="204"/>
      </rPr>
      <t>(ОБ)</t>
    </r>
    <r>
      <rPr>
        <sz val="12"/>
        <color theme="1"/>
        <rFont val="Times New Roman"/>
        <family val="1"/>
        <charset val="204"/>
      </rPr>
      <t xml:space="preserve"> = на выплату заработной платы в сумме 479667,65 руб.</t>
    </r>
    <r>
      <rPr>
        <b/>
        <sz val="12"/>
        <color theme="1"/>
        <rFont val="Times New Roman"/>
        <family val="1"/>
        <charset val="204"/>
      </rPr>
      <t xml:space="preserve">
</t>
    </r>
  </si>
  <si>
    <r>
      <t xml:space="preserve">Увеличены ассигнования: ЕДДС = </t>
    </r>
    <r>
      <rPr>
        <b/>
        <sz val="12"/>
        <color rgb="FFFF0000"/>
        <rFont val="Times New Roman"/>
        <family val="1"/>
        <charset val="204"/>
      </rPr>
      <t>(ОБ)</t>
    </r>
    <r>
      <rPr>
        <b/>
        <sz val="12"/>
        <color theme="1"/>
        <rFont val="Times New Roman"/>
        <family val="1"/>
        <charset val="204"/>
      </rPr>
      <t xml:space="preserve"> =</t>
    </r>
    <r>
      <rPr>
        <sz val="12"/>
        <color theme="1"/>
        <rFont val="Times New Roman"/>
        <family val="1"/>
        <charset val="204"/>
      </rPr>
      <t xml:space="preserve"> на выплату начислений на зарплату в сумме 374082,70 руб.</t>
    </r>
    <r>
      <rPr>
        <b/>
        <sz val="12"/>
        <color theme="1"/>
        <rFont val="Times New Roman"/>
        <family val="1"/>
        <charset val="204"/>
      </rPr>
      <t xml:space="preserve">
Уменьшены ассигнования: ЕДДС = </t>
    </r>
    <r>
      <rPr>
        <b/>
        <sz val="12"/>
        <color rgb="FFFF0000"/>
        <rFont val="Times New Roman"/>
        <family val="1"/>
        <charset val="204"/>
      </rPr>
      <t>(МБ)</t>
    </r>
    <r>
      <rPr>
        <sz val="12"/>
        <color theme="1"/>
        <rFont val="Times New Roman"/>
        <family val="1"/>
        <charset val="204"/>
      </rPr>
      <t xml:space="preserve"> = с начислений на выплату заработной платы в сумме 187246,0 руб. и направлены на выплату заработной платы.</t>
    </r>
  </si>
  <si>
    <r>
      <t>Увеличены ассигнования:</t>
    </r>
    <r>
      <rPr>
        <b/>
        <sz val="12"/>
        <rFont val="Times New Roman"/>
        <family val="1"/>
        <charset val="204"/>
      </rPr>
      <t xml:space="preserve"> Админ</t>
    </r>
    <r>
      <rPr>
        <b/>
        <sz val="12"/>
        <color rgb="FFFF0000"/>
        <rFont val="Times New Roman"/>
        <family val="1"/>
        <charset val="204"/>
      </rPr>
      <t xml:space="preserve">. = (ОБ) = </t>
    </r>
    <r>
      <rPr>
        <sz val="12"/>
        <color rgb="FF000000"/>
        <rFont val="Times New Roman"/>
        <family val="1"/>
        <charset val="204"/>
      </rPr>
      <t xml:space="preserve"> проведение гос.экспертизы по объектам кап.ремонта водозабора в н.п.Лобановка и н.п. Хохловка в сумме 30275,0 руб.</t>
    </r>
  </si>
  <si>
    <r>
      <rPr>
        <b/>
        <sz val="12"/>
        <color rgb="FF000000"/>
        <rFont val="Times New Roman"/>
        <family val="1"/>
        <charset val="204"/>
      </rPr>
      <t xml:space="preserve">Уменьшены ассигнования: ДШИ = </t>
    </r>
    <r>
      <rPr>
        <b/>
        <sz val="12"/>
        <color rgb="FFFF0000"/>
        <rFont val="Times New Roman"/>
        <family val="1"/>
        <charset val="204"/>
      </rPr>
      <t>(ОБ)</t>
    </r>
    <r>
      <rPr>
        <sz val="12"/>
        <color rgb="FF000000"/>
        <rFont val="Times New Roman"/>
        <family val="1"/>
        <charset val="204"/>
      </rPr>
      <t xml:space="preserve"> = с льгот ЖКУ пед.работникам (работающие) в сумме 16000,0 руб. и направлены на выплату начислений на зарплату для ДДУ</t>
    </r>
  </si>
  <si>
    <r>
      <rPr>
        <b/>
        <sz val="12"/>
        <color rgb="FF000000"/>
        <rFont val="Times New Roman"/>
        <family val="1"/>
        <charset val="204"/>
      </rPr>
      <t xml:space="preserve">Уменьшены ассигнования: ДШИ = </t>
    </r>
    <r>
      <rPr>
        <b/>
        <sz val="12"/>
        <color rgb="FFFF0000"/>
        <rFont val="Times New Roman"/>
        <family val="1"/>
        <charset val="204"/>
      </rPr>
      <t>(ОБ)</t>
    </r>
    <r>
      <rPr>
        <sz val="12"/>
        <color rgb="FF000000"/>
        <rFont val="Times New Roman"/>
        <family val="1"/>
        <charset val="204"/>
      </rPr>
      <t xml:space="preserve"> = с льгот ЖКУ пед.работникам (пенсионеры) в сумме 8400,0 руб. и направлены на выплату начислений на зарплату для ДДУ</t>
    </r>
  </si>
  <si>
    <r>
      <rPr>
        <b/>
        <sz val="12"/>
        <rFont val="Times New Roman"/>
        <family val="1"/>
        <charset val="204"/>
      </rPr>
      <t xml:space="preserve">Увеличены ассигнования: ДШИ = </t>
    </r>
    <r>
      <rPr>
        <b/>
        <sz val="12"/>
        <color rgb="FFFF0000"/>
        <rFont val="Times New Roman"/>
        <family val="1"/>
        <charset val="204"/>
      </rPr>
      <t>(ОБ)</t>
    </r>
    <r>
      <rPr>
        <sz val="12"/>
        <rFont val="Times New Roman"/>
        <family val="1"/>
        <charset val="204"/>
      </rPr>
      <t xml:space="preserve"> = на повышение оплаты труда работников учреждений в соответствии с «майскими» указами Президента России в сумме 552000,0 руб., на выплату зарплаты в сумме 513888,83 руб., на начисления по зарплате в сумме 880549,93 руб., на оплату услуг связи в сумме 2282,94 руб., на оплату т/о пож.сигнализ. в сумме 11280,0 руб., обновление СУФД, медосмотры, охрана объекта, взнос на участие в конкурсе в сумме 56352,44 руб. </t>
    </r>
  </si>
  <si>
    <r>
      <rPr>
        <b/>
        <sz val="12"/>
        <rFont val="Times New Roman"/>
        <family val="1"/>
        <charset val="204"/>
      </rPr>
      <t xml:space="preserve">Увеличены ассигнования: КМЦБ = </t>
    </r>
    <r>
      <rPr>
        <b/>
        <sz val="12"/>
        <color rgb="FFFF0000"/>
        <rFont val="Times New Roman"/>
        <family val="1"/>
        <charset val="204"/>
      </rPr>
      <t>(ОБ)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=  на повышение оплаты труда работников учреждений в соответствии с «майскими» указами Президента России в сумме 753000,00 руб., на выплату зарплаты в сумме 219102,47 руб., на оплату услуг связи в сумме 33161,45 руб., на оплату т/о теплосчетчиков, т/о охраны объектов, обследование системы вентиляции, вывоз мусора в сумме 36334,01 руб., подписка на 1 полугод.2025г. в сумме 41000,0 руб., обновление СУФД и приобретение лицензии для программ в сумме 12922,62 руб., обучение ответственных за газ.оборудование в сумме 1400,0 руб., охрана объекта в сумме 18298,62 руб., приобретение стелопакетов в сумме 21000,0 руб.</t>
    </r>
  </si>
  <si>
    <r>
      <rPr>
        <b/>
        <sz val="12"/>
        <rFont val="Times New Roman"/>
        <family val="1"/>
        <charset val="204"/>
      </rPr>
      <t xml:space="preserve">Увеличены ассигнования:МДК = </t>
    </r>
    <r>
      <rPr>
        <b/>
        <sz val="12"/>
        <color rgb="FFFF0000"/>
        <rFont val="Times New Roman"/>
        <family val="1"/>
        <charset val="204"/>
      </rPr>
      <t>(ОБ)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=  на повышение оплаты труда работников учреждений в соответствии с «майскими» указами Президента России в сумме 1124000,00 руб., на выплату зарплаты в сумме 1507393,14 руб., на оплату услуг связи в сумме 35980,40 руб., на приобретение насоса для котельной Новоропского СКЦ в сумме 74863,51 руб., на оплату т/о охраны объекта, т/о приборов учета, т/о пож.сигнализации, т/о автоматики котлов, вывоз мусора в сумме 650010,37 руб., оплата услуг проведения гос.экспертизы проектной документации по кап.ремонту МДК, оплата услуг за охрану объекта, обновление СУФД в сумме 1044255,0 руб., страхование сети газопровода в сумме 9035,66 руб., приобретение ГСМ в сумме 40736,0 руб., проведение строительного контроля по кап.ремонту Хохловского СДК в сумме 70000,0 руб.</t>
    </r>
    <r>
      <rPr>
        <b/>
        <sz val="12"/>
        <color rgb="FFFF0000"/>
        <rFont val="Times New Roman"/>
        <family val="1"/>
        <charset val="204"/>
      </rPr>
      <t xml:space="preserve"> (МБ) </t>
    </r>
    <r>
      <rPr>
        <sz val="12"/>
        <rFont val="Times New Roman"/>
        <family val="1"/>
        <charset val="204"/>
      </rPr>
      <t xml:space="preserve">= на приобретение насоса для котельной Новоропского СКЦ в сумме 20576,49 руб.   </t>
    </r>
  </si>
  <si>
    <r>
      <rPr>
        <b/>
        <sz val="12"/>
        <rFont val="Times New Roman"/>
        <family val="1"/>
        <charset val="204"/>
      </rPr>
      <t xml:space="preserve">Увеличены ассигнования:Архив = </t>
    </r>
    <r>
      <rPr>
        <b/>
        <sz val="12"/>
        <color rgb="FFFF0000"/>
        <rFont val="Times New Roman"/>
        <family val="1"/>
        <charset val="204"/>
      </rPr>
      <t>(ОБ)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= на повышение оплаты труда работников учреждений в соответствии с «майскими» указами Президента России в сумме 47000,00 руб., на выплату зарплаты в сумме 122829,06 руб., на начисления по зарплате в сумме 25054,22 руб., на оплату услуг связи в сумме 6815,0 руб., оплата т/о пож.сигнализ. в сумме 6000,0 руб., приобретение лицензии на программу и охрана объекта в сумме 10350,80 руб.</t>
    </r>
  </si>
  <si>
    <r>
      <rPr>
        <b/>
        <sz val="12"/>
        <rFont val="Times New Roman"/>
        <family val="1"/>
        <charset val="204"/>
      </rPr>
      <t xml:space="preserve">Увеличены ассигнования: Архит. = </t>
    </r>
    <r>
      <rPr>
        <b/>
        <sz val="12"/>
        <color rgb="FFFF0000"/>
        <rFont val="Times New Roman"/>
        <family val="1"/>
        <charset val="204"/>
      </rPr>
      <t xml:space="preserve">(МБ) </t>
    </r>
    <r>
      <rPr>
        <sz val="12"/>
        <rFont val="Times New Roman"/>
        <family val="1"/>
        <charset val="204"/>
      </rPr>
      <t>= на выплату заработной платы в сумме 136686,00 руб.,</t>
    </r>
    <r>
      <rPr>
        <b/>
        <sz val="12"/>
        <color rgb="FFFF0000"/>
        <rFont val="Times New Roman"/>
        <family val="1"/>
        <charset val="204"/>
      </rPr>
      <t xml:space="preserve"> (ОБ)</t>
    </r>
    <r>
      <rPr>
        <sz val="12"/>
        <rFont val="Times New Roman"/>
        <family val="1"/>
        <charset val="204"/>
      </rPr>
      <t xml:space="preserve"> = на выплату заработной платы в сумме 390232,79 руб.</t>
    </r>
  </si>
  <si>
    <r>
      <rPr>
        <b/>
        <sz val="12"/>
        <rFont val="Times New Roman"/>
        <family val="1"/>
        <charset val="204"/>
      </rPr>
      <t xml:space="preserve">Увеличены ассигнования: Архит. = </t>
    </r>
    <r>
      <rPr>
        <b/>
        <sz val="12"/>
        <color rgb="FFFF0000"/>
        <rFont val="Times New Roman"/>
        <family val="1"/>
        <charset val="204"/>
      </rPr>
      <t>(ОБ)</t>
    </r>
    <r>
      <rPr>
        <b/>
        <sz val="12"/>
        <rFont val="Times New Roman"/>
        <family val="1"/>
        <charset val="204"/>
      </rPr>
      <t xml:space="preserve"> = </t>
    </r>
    <r>
      <rPr>
        <sz val="12"/>
        <rFont val="Times New Roman"/>
        <family val="1"/>
        <charset val="204"/>
      </rPr>
      <t>на выплату начислений на заработную плату в сумме 264751,53 руб.</t>
    </r>
    <r>
      <rPr>
        <b/>
        <sz val="12"/>
        <rFont val="Times New Roman"/>
        <family val="1"/>
        <charset val="204"/>
      </rPr>
      <t xml:space="preserve">
Уменьшены ассигнования:  Архит. = </t>
    </r>
    <r>
      <rPr>
        <b/>
        <sz val="12"/>
        <color rgb="FFFF0000"/>
        <rFont val="Times New Roman"/>
        <family val="1"/>
        <charset val="204"/>
      </rPr>
      <t>(МБ)</t>
    </r>
    <r>
      <rPr>
        <sz val="12"/>
        <rFont val="Times New Roman"/>
        <family val="1"/>
        <charset val="204"/>
      </rPr>
      <t xml:space="preserve"> = с начислений на выплату заработной платы в сумме 136686,00 руб.</t>
    </r>
  </si>
  <si>
    <r>
      <rPr>
        <b/>
        <sz val="12"/>
        <rFont val="Times New Roman"/>
        <family val="1"/>
        <charset val="204"/>
      </rPr>
      <t xml:space="preserve">Увеличены ассигнования: Архит. = </t>
    </r>
    <r>
      <rPr>
        <b/>
        <sz val="12"/>
        <color rgb="FFFF0000"/>
        <rFont val="Times New Roman"/>
        <family val="1"/>
        <charset val="204"/>
      </rPr>
      <t xml:space="preserve">(ОБ) </t>
    </r>
    <r>
      <rPr>
        <sz val="12"/>
        <rFont val="Times New Roman"/>
        <family val="1"/>
        <charset val="204"/>
      </rPr>
      <t xml:space="preserve">= на оплату услуг связи в сумме 32250,0 руб., обновление и установка программ 1С и СБИС в сумме 12000,0 руб., приобретение канцтоваров и бумаги в сумме 7100,0 руб.   </t>
    </r>
  </si>
  <si>
    <t>1341180900</t>
  </si>
  <si>
    <t>Оценка имущества, признание прав и регулирование отношений муниципальной собственности</t>
  </si>
  <si>
    <t>1342481830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</si>
  <si>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</si>
  <si>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0501</t>
  </si>
  <si>
    <r>
      <rPr>
        <b/>
        <sz val="12"/>
        <rFont val="Times New Roman"/>
        <family val="1"/>
        <charset val="204"/>
      </rPr>
      <t xml:space="preserve">Увеличены ассигнования: КУМИ = </t>
    </r>
    <r>
      <rPr>
        <b/>
        <sz val="12"/>
        <color rgb="FFFF0000"/>
        <rFont val="Times New Roman"/>
        <family val="1"/>
        <charset val="204"/>
      </rPr>
      <t>(МБ)</t>
    </r>
    <r>
      <rPr>
        <sz val="12"/>
        <rFont val="Times New Roman"/>
        <family val="1"/>
        <charset val="204"/>
      </rPr>
      <t xml:space="preserve"> = на выплату заработной платы в сумме 77123,96 руб. </t>
    </r>
    <r>
      <rPr>
        <b/>
        <sz val="12"/>
        <color rgb="FFFF0000"/>
        <rFont val="Times New Roman"/>
        <family val="1"/>
        <charset val="204"/>
      </rPr>
      <t>(ОБ)</t>
    </r>
    <r>
      <rPr>
        <sz val="12"/>
        <rFont val="Times New Roman"/>
        <family val="1"/>
        <charset val="204"/>
      </rPr>
      <t xml:space="preserve"> = на выплату заработной платы в сумме 295260,80 руб.</t>
    </r>
  </si>
  <si>
    <r>
      <rPr>
        <b/>
        <sz val="12"/>
        <rFont val="Times New Roman"/>
        <family val="1"/>
        <charset val="204"/>
      </rPr>
      <t xml:space="preserve">Увеличены ассигнования: КУМИ = </t>
    </r>
    <r>
      <rPr>
        <b/>
        <sz val="12"/>
        <color rgb="FFFF0000"/>
        <rFont val="Times New Roman"/>
        <family val="1"/>
        <charset val="204"/>
      </rPr>
      <t>(МБ)</t>
    </r>
    <r>
      <rPr>
        <sz val="12"/>
        <rFont val="Times New Roman"/>
        <family val="1"/>
        <charset val="204"/>
      </rPr>
      <t xml:space="preserve"> = на обновление программы 1С в сумме 18707,06 руб., на приобретение канцтоваров в сумме 6000,0 руб. </t>
    </r>
  </si>
  <si>
    <r>
      <rPr>
        <b/>
        <sz val="12"/>
        <rFont val="Times New Roman"/>
        <family val="1"/>
        <charset val="204"/>
      </rPr>
      <t xml:space="preserve">Увеличены ассигнования: КУМИ = </t>
    </r>
    <r>
      <rPr>
        <b/>
        <sz val="12"/>
        <color rgb="FFFF0000"/>
        <rFont val="Times New Roman"/>
        <family val="1"/>
        <charset val="204"/>
      </rPr>
      <t>(ОБ)</t>
    </r>
    <r>
      <rPr>
        <b/>
        <sz val="12"/>
        <rFont val="Times New Roman"/>
        <family val="1"/>
        <charset val="204"/>
      </rPr>
      <t xml:space="preserve"> = </t>
    </r>
    <r>
      <rPr>
        <sz val="12"/>
        <rFont val="Times New Roman"/>
        <family val="1"/>
        <charset val="204"/>
      </rPr>
      <t>на начисления на зарплату в сумме 131786,55 руб.</t>
    </r>
    <r>
      <rPr>
        <b/>
        <sz val="12"/>
        <rFont val="Times New Roman"/>
        <family val="1"/>
        <charset val="204"/>
      </rPr>
      <t xml:space="preserve">
Уменьшены ассигнования: КУМИ = </t>
    </r>
    <r>
      <rPr>
        <b/>
        <sz val="12"/>
        <color rgb="FFFF0000"/>
        <rFont val="Times New Roman"/>
        <family val="1"/>
        <charset val="204"/>
      </rPr>
      <t>(МБ)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= с начислений на выплату заработной платы в сумме 59531,08 руб.</t>
    </r>
  </si>
  <si>
    <r>
      <rPr>
        <b/>
        <sz val="12"/>
        <rFont val="Times New Roman"/>
        <family val="1"/>
        <charset val="204"/>
      </rPr>
      <t xml:space="preserve">Уменьшены ассигнования:КУМИ = </t>
    </r>
    <r>
      <rPr>
        <b/>
        <sz val="12"/>
        <color rgb="FFFF0000"/>
        <rFont val="Times New Roman"/>
        <family val="1"/>
        <charset val="204"/>
      </rPr>
      <t>(МБ)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= с взносов на кап.ремонт в сумме 12857,06 руб. и направлены на обновление программы 1С.</t>
    </r>
  </si>
  <si>
    <r>
      <rPr>
        <b/>
        <sz val="12"/>
        <rFont val="Times New Roman"/>
        <family val="1"/>
        <charset val="204"/>
      </rPr>
      <t xml:space="preserve">Уменьшены ассигнования:КУМИ = </t>
    </r>
    <r>
      <rPr>
        <b/>
        <sz val="12"/>
        <color rgb="FFFF0000"/>
        <rFont val="Times New Roman"/>
        <family val="1"/>
        <charset val="204"/>
      </rPr>
      <t>(МБ)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= с мероприятий по оценке имущества в сумме 11850,0 руб. и направлены на обновление программы 1С и приобретение канцтоваров.</t>
    </r>
  </si>
  <si>
    <t>901</t>
  </si>
  <si>
    <t>3000080040</t>
  </si>
  <si>
    <t>0103</t>
  </si>
  <si>
    <t>3000080070</t>
  </si>
  <si>
    <t>Информационное обеспечение деятельности органов местного самоуправления</t>
  </si>
  <si>
    <t>3000080100</t>
  </si>
  <si>
    <r>
      <t xml:space="preserve">Увеличены ассигнования: Райсовет = </t>
    </r>
    <r>
      <rPr>
        <b/>
        <sz val="12"/>
        <color rgb="FFFF0000"/>
        <rFont val="Times New Roman"/>
        <family val="1"/>
        <charset val="204"/>
      </rPr>
      <t xml:space="preserve">(МБ) </t>
    </r>
    <r>
      <rPr>
        <sz val="12"/>
        <rFont val="Times New Roman"/>
        <family val="1"/>
        <charset val="204"/>
      </rPr>
      <t>= на выплату заработной платы в сумме 22817,16 руб.</t>
    </r>
  </si>
  <si>
    <r>
      <t xml:space="preserve">Уменьшены ассигнования: Райсовет = </t>
    </r>
    <r>
      <rPr>
        <b/>
        <sz val="12"/>
        <color rgb="FFFF0000"/>
        <rFont val="Times New Roman"/>
        <family val="1"/>
        <charset val="204"/>
      </rPr>
      <t xml:space="preserve">(МБ) </t>
    </r>
    <r>
      <rPr>
        <sz val="12"/>
        <rFont val="Times New Roman"/>
        <family val="1"/>
        <charset val="204"/>
      </rPr>
      <t>= с начислений на выплату заработной платы в сумме 22817,16 руб.</t>
    </r>
  </si>
  <si>
    <r>
      <rPr>
        <b/>
        <sz val="12"/>
        <color theme="1"/>
        <rFont val="Times New Roman"/>
        <family val="1"/>
        <charset val="204"/>
      </rPr>
      <t xml:space="preserve">Уменьшены ассигнования: </t>
    </r>
    <r>
      <rPr>
        <b/>
        <sz val="12"/>
        <color rgb="FFFF0000"/>
        <rFont val="Times New Roman"/>
        <family val="1"/>
        <charset val="204"/>
      </rPr>
      <t>Уточнение кодов бюджетной классификации по ЦСР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с информационного обеспечения в сумме 2300,0 руб. </t>
    </r>
  </si>
  <si>
    <r>
      <rPr>
        <b/>
        <sz val="12"/>
        <color theme="1"/>
        <rFont val="Times New Roman"/>
        <family val="1"/>
        <charset val="204"/>
      </rPr>
      <t xml:space="preserve">Увеличены ассигнования: </t>
    </r>
    <r>
      <rPr>
        <b/>
        <sz val="12"/>
        <color rgb="FFFF0000"/>
        <rFont val="Times New Roman"/>
        <family val="1"/>
        <charset val="204"/>
      </rPr>
      <t>Уточнение кодов бюджетной классификации по ЦСР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на ремонт принтера в сумме 2300,0 руб. </t>
    </r>
  </si>
  <si>
    <r>
      <rPr>
        <b/>
        <sz val="12"/>
        <color rgb="FF000000"/>
        <rFont val="Times New Roman"/>
        <family val="1"/>
        <charset val="204"/>
      </rPr>
      <t xml:space="preserve">Увеличены ассигнования: Райсовет = </t>
    </r>
    <r>
      <rPr>
        <b/>
        <sz val="12"/>
        <color rgb="FFFF0000"/>
        <rFont val="Times New Roman"/>
        <family val="1"/>
        <charset val="204"/>
      </rPr>
      <t>(ОБ)</t>
    </r>
    <r>
      <rPr>
        <sz val="12"/>
        <color rgb="FF000000"/>
        <rFont val="Times New Roman"/>
        <family val="1"/>
        <charset val="204"/>
      </rPr>
      <t xml:space="preserve"> = на опубликование норматив.актов и сборников в сумме 38548,0 руб.</t>
    </r>
  </si>
  <si>
    <r>
      <rPr>
        <b/>
        <sz val="12"/>
        <color theme="1"/>
        <rFont val="Times New Roman"/>
        <family val="1"/>
        <charset val="204"/>
      </rPr>
      <t xml:space="preserve">Уменьшены ассигнования:  </t>
    </r>
    <r>
      <rPr>
        <sz val="12"/>
        <color theme="1"/>
        <rFont val="Times New Roman"/>
        <family val="1"/>
        <charset val="204"/>
      </rPr>
      <t>с расходов по резервному фонду в сумме 71870,0 руб. и направлены на оплату расходов по МКУ</t>
    </r>
  </si>
  <si>
    <t>Резервные фонды местных администраций</t>
  </si>
  <si>
    <r>
      <t>Увеличены ассигнования: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Школы = </t>
    </r>
    <r>
      <rPr>
        <b/>
        <sz val="12"/>
        <color rgb="FFFF0000"/>
        <rFont val="Times New Roman"/>
        <family val="1"/>
        <charset val="204"/>
      </rPr>
      <t>(ОБ)</t>
    </r>
    <r>
      <rPr>
        <b/>
        <sz val="12"/>
        <rFont val="Times New Roman"/>
        <family val="1"/>
        <charset val="204"/>
      </rPr>
      <t xml:space="preserve"> = </t>
    </r>
    <r>
      <rPr>
        <sz val="12"/>
        <rFont val="Times New Roman"/>
        <family val="1"/>
        <charset val="204"/>
      </rPr>
      <t xml:space="preserve"> на финансовое обеспечение мероприятий, связанных с ликвидацией последствий обстрелов со стороны вооруженных формирований Украины за счет средств резервного фонда Правительства Брянской области для кап.ремонта здания МБОУ КСОШ №1 в сумме 2145339,13 руб.</t>
    </r>
  </si>
  <si>
    <r>
      <rPr>
        <b/>
        <sz val="12"/>
        <color theme="1"/>
        <rFont val="Times New Roman"/>
        <family val="1"/>
        <charset val="204"/>
      </rPr>
      <t>Уменьшены ассигнования:</t>
    </r>
    <r>
      <rPr>
        <b/>
        <sz val="12"/>
        <color rgb="FFFF0000"/>
        <rFont val="Times New Roman"/>
        <family val="1"/>
        <charset val="204"/>
      </rPr>
      <t xml:space="preserve">  </t>
    </r>
    <r>
      <rPr>
        <b/>
        <sz val="12"/>
        <rFont val="Times New Roman"/>
        <family val="1"/>
        <charset val="204"/>
      </rPr>
      <t>Админ.</t>
    </r>
    <r>
      <rPr>
        <b/>
        <sz val="12"/>
        <color rgb="FFFF0000"/>
        <rFont val="Times New Roman"/>
        <family val="1"/>
        <charset val="204"/>
      </rPr>
      <t xml:space="preserve"> = (МБ)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= с проведения выборов (экономия)  в сумме 433636,00 руб.</t>
    </r>
  </si>
  <si>
    <r>
      <t xml:space="preserve">Увеличены ассигнования: КСП = </t>
    </r>
    <r>
      <rPr>
        <b/>
        <sz val="12"/>
        <color rgb="FFFF0000"/>
        <rFont val="Times New Roman"/>
        <family val="1"/>
        <charset val="204"/>
      </rPr>
      <t xml:space="preserve">(ОБ) </t>
    </r>
    <r>
      <rPr>
        <sz val="12"/>
        <rFont val="Times New Roman"/>
        <family val="1"/>
        <charset val="204"/>
      </rPr>
      <t>= на выплату начислений на заработную плату в сумме 39766,53 руб.</t>
    </r>
  </si>
  <si>
    <r>
      <t xml:space="preserve">Увеличены ассигнования: КСП = </t>
    </r>
    <r>
      <rPr>
        <b/>
        <sz val="12"/>
        <color rgb="FFFF0000"/>
        <rFont val="Times New Roman"/>
        <family val="1"/>
        <charset val="204"/>
      </rPr>
      <t xml:space="preserve">(МБ) 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= на выплату заработной платы в сумме 78000,0 руб.</t>
    </r>
    <r>
      <rPr>
        <b/>
        <sz val="12"/>
        <color rgb="FFFF0000"/>
        <rFont val="Times New Roman"/>
        <family val="1"/>
        <charset val="204"/>
      </rPr>
      <t xml:space="preserve"> (ОБ) </t>
    </r>
    <r>
      <rPr>
        <sz val="12"/>
        <color theme="1"/>
        <rFont val="Times New Roman"/>
        <family val="1"/>
        <charset val="204"/>
      </rPr>
      <t>= на выплату заработной платы в сумме 104014,12 руб.</t>
    </r>
  </si>
  <si>
    <t>10431Д0820</t>
  </si>
  <si>
    <r>
      <t xml:space="preserve">Уменьшены ассигнования: Админ. = </t>
    </r>
    <r>
      <rPr>
        <b/>
        <sz val="12"/>
        <color rgb="FFFF0000"/>
        <rFont val="Times New Roman"/>
        <family val="1"/>
        <charset val="204"/>
      </rPr>
      <t>(ОБ)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по вознаграждению приемным родителям в сумме 2000000,0 руб.</t>
    </r>
  </si>
  <si>
    <r>
      <t xml:space="preserve">Уменьшены ассигнования: Админ. = </t>
    </r>
    <r>
      <rPr>
        <sz val="12"/>
        <color theme="1"/>
        <rFont val="Times New Roman"/>
        <family val="1"/>
        <charset val="204"/>
      </rPr>
      <t xml:space="preserve">на реализацию мероприятий по обеспечению жильем молодых семей (пост_Правит.Брян.обл. от 19.08.2024г. №360-п) в сумме 45019,62 руб., </t>
    </r>
    <r>
      <rPr>
        <b/>
        <sz val="12"/>
        <color rgb="FFFF0000"/>
        <rFont val="Times New Roman"/>
        <family val="1"/>
        <charset val="204"/>
      </rPr>
      <t>(ОБ)</t>
    </r>
    <r>
      <rPr>
        <sz val="12"/>
        <color theme="1"/>
        <rFont val="Times New Roman"/>
        <family val="1"/>
        <charset val="204"/>
      </rPr>
      <t xml:space="preserve"> = 32156,88 руб.,</t>
    </r>
    <r>
      <rPr>
        <b/>
        <sz val="12"/>
        <color rgb="FFFF0000"/>
        <rFont val="Times New Roman"/>
        <family val="1"/>
        <charset val="204"/>
      </rPr>
      <t xml:space="preserve"> (МБ)</t>
    </r>
    <r>
      <rPr>
        <sz val="12"/>
        <color theme="1"/>
        <rFont val="Times New Roman"/>
        <family val="1"/>
        <charset val="204"/>
      </rPr>
      <t xml:space="preserve"> = 12862,74 руб. софинансирование местного бюджета </t>
    </r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</si>
  <si>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</si>
  <si>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r>
      <t xml:space="preserve">Уменьшены ассигнования: Админ. = </t>
    </r>
    <r>
      <rPr>
        <b/>
        <sz val="12"/>
        <color rgb="FFFF0000"/>
        <rFont val="Times New Roman"/>
        <family val="1"/>
        <charset val="204"/>
      </rPr>
      <t xml:space="preserve">(ОБ) </t>
    </r>
    <r>
      <rPr>
        <b/>
        <sz val="12"/>
        <color theme="1"/>
        <rFont val="Times New Roman"/>
        <family val="1"/>
        <charset val="204"/>
      </rPr>
      <t xml:space="preserve">= </t>
    </r>
    <r>
      <rPr>
        <sz val="12"/>
        <color theme="1"/>
        <rFont val="Times New Roman"/>
        <family val="1"/>
        <charset val="204"/>
      </rPr>
      <t>с обеспечения доп.гарантий прав на жилое помещение детей-сирот (сертификаты) в сумме 1737681,0 руб.</t>
    </r>
  </si>
  <si>
    <r>
      <t xml:space="preserve">Уменьшены ассигнования: Админ. = </t>
    </r>
    <r>
      <rPr>
        <b/>
        <sz val="12"/>
        <color rgb="FFFF0000"/>
        <rFont val="Times New Roman"/>
        <family val="1"/>
        <charset val="204"/>
      </rPr>
      <t xml:space="preserve">(ОБ) </t>
    </r>
    <r>
      <rPr>
        <b/>
        <sz val="12"/>
        <color theme="1"/>
        <rFont val="Times New Roman"/>
        <family val="1"/>
        <charset val="204"/>
      </rPr>
      <t xml:space="preserve">= </t>
    </r>
    <r>
      <rPr>
        <sz val="12"/>
        <color theme="1"/>
        <rFont val="Times New Roman"/>
        <family val="1"/>
        <charset val="204"/>
      </rPr>
      <t>с обеспечения доп.гарантий прав на жилое помещение детей-сирот в сумме 56933,35 руб.</t>
    </r>
  </si>
  <si>
    <r>
      <t>Увеличены ассигнования:</t>
    </r>
    <r>
      <rPr>
        <b/>
        <sz val="12"/>
        <color rgb="FFFF0000"/>
        <rFont val="Times New Roman"/>
        <family val="1"/>
        <charset val="204"/>
      </rPr>
      <t xml:space="preserve"> Уточнение кодов бюджетной классификации по ЦСР.
(ОБ)</t>
    </r>
    <r>
      <rPr>
        <b/>
        <sz val="12"/>
        <color theme="1"/>
        <rFont val="Times New Roman"/>
        <family val="1"/>
        <charset val="204"/>
      </rPr>
      <t xml:space="preserve"> </t>
    </r>
    <r>
      <rPr>
        <b/>
        <u/>
        <sz val="12"/>
        <color theme="1"/>
        <rFont val="Times New Roman"/>
        <family val="1"/>
        <charset val="204"/>
      </rPr>
      <t>Админ</t>
    </r>
    <r>
      <rPr>
        <b/>
        <sz val="12"/>
        <color theme="1"/>
        <rFont val="Times New Roman"/>
        <family val="1"/>
        <charset val="204"/>
      </rPr>
      <t xml:space="preserve">. </t>
    </r>
    <r>
      <rPr>
        <sz val="12"/>
        <color theme="1"/>
        <rFont val="Times New Roman"/>
        <family val="1"/>
        <charset val="204"/>
      </rPr>
      <t>= 12881884,16 руб., в т.ч.: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на финансовое обеспечение мероприятий, связанных с ликвидацией последствий обстрелов со стороны вооруженных формирований Украины, в т.ч.:
_по распоряжению Правит.Брян.обл. от 23.09.2024г. №276-рп в сумме 4372791,28 руб.; 
_по распоряжению Правит.Брян.обл. от 07.10.2024г. №296-рп в сумме 892771,80 руб.;
_по распоряжению Правит.Брян.обл. от 14.10.2024г. №310-рп в сумме 7616321,08 руб. 
_по распоряжению Правит.Брян.обл. от 09.12.2024г. №382-рп) в сумме 1335000,0 руб.</t>
    </r>
  </si>
  <si>
    <r>
      <t xml:space="preserve">Увеличены ассигнования: Админ. = </t>
    </r>
    <r>
      <rPr>
        <b/>
        <sz val="12"/>
        <color rgb="FFFF0000"/>
        <rFont val="Times New Roman"/>
        <family val="1"/>
        <charset val="204"/>
      </rPr>
      <t>(МБ)</t>
    </r>
    <r>
      <rPr>
        <sz val="12"/>
        <color theme="1"/>
        <rFont val="Times New Roman"/>
        <family val="1"/>
        <charset val="204"/>
      </rPr>
      <t xml:space="preserve"> на выплату единовременной материальной помощи Борановскому Е.Г. в с.Старые Юрковичи, в связи с пожаром, произошедшем в домовладении в сумме 3000,00 руб.</t>
    </r>
    <r>
      <rPr>
        <b/>
        <sz val="12"/>
        <color theme="1"/>
        <rFont val="Times New Roman"/>
        <family val="1"/>
        <charset val="204"/>
      </rPr>
      <t xml:space="preserve">
Уменьшены ассигнования:Админ.  = </t>
    </r>
    <r>
      <rPr>
        <b/>
        <sz val="12"/>
        <color rgb="FFFF0000"/>
        <rFont val="Times New Roman"/>
        <family val="1"/>
        <charset val="204"/>
      </rPr>
      <t>(ОБ)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= 35479648,43 руб. </t>
    </r>
    <r>
      <rPr>
        <b/>
        <sz val="12"/>
        <color rgb="FFFF0000"/>
        <rFont val="Times New Roman"/>
        <family val="1"/>
        <charset val="204"/>
      </rPr>
      <t>Уточнение кодов бюджетной классификации по ЦСР.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</si>
</sst>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u/>
      <sz val="13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rgb="FFD8E4BC"/>
        <bgColor rgb="FFD8E4BC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>
      <alignment vertical="top" wrapText="1"/>
    </xf>
    <xf numFmtId="9" fontId="1" fillId="0" borderId="0" applyFont="0" applyFill="0" applyBorder="0" applyAlignment="0" applyProtection="0"/>
  </cellStyleXfs>
  <cellXfs count="44">
    <xf numFmtId="0" fontId="0" fillId="0" borderId="0" xfId="0">
      <alignment vertical="top" wrapText="1"/>
    </xf>
    <xf numFmtId="0" fontId="2" fillId="0" borderId="0" xfId="0" applyFont="1">
      <alignment vertical="top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>
      <alignment vertical="top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3" fillId="0" borderId="0" xfId="0" applyFont="1">
      <alignment vertical="top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8" fillId="0" borderId="0" xfId="0" applyNumberFormat="1" applyFont="1">
      <alignment vertical="top" wrapText="1"/>
    </xf>
    <xf numFmtId="4" fontId="2" fillId="3" borderId="5" xfId="0" applyNumberFormat="1" applyFont="1" applyFill="1" applyBorder="1" applyAlignment="1">
      <alignment horizontal="center" vertical="center" wrapText="1"/>
    </xf>
    <xf numFmtId="0" fontId="2" fillId="4" borderId="3" xfId="0" applyFont="1" applyFill="1" applyBorder="1">
      <alignment vertical="top" wrapText="1"/>
    </xf>
    <xf numFmtId="0" fontId="3" fillId="3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49" fontId="7" fillId="0" borderId="3" xfId="1" applyNumberFormat="1" applyFont="1" applyFill="1" applyBorder="1" applyAlignment="1">
      <alignment horizontal="left" vertical="center" wrapText="1"/>
    </xf>
    <xf numFmtId="49" fontId="9" fillId="0" borderId="3" xfId="1" applyNumberFormat="1" applyFont="1" applyBorder="1" applyAlignment="1">
      <alignment horizontal="left" vertical="center" wrapText="1"/>
    </xf>
    <xf numFmtId="49" fontId="10" fillId="0" borderId="3" xfId="1" applyNumberFormat="1" applyFont="1" applyFill="1" applyBorder="1" applyAlignment="1">
      <alignment horizontal="left" vertical="center" wrapText="1"/>
    </xf>
    <xf numFmtId="49" fontId="10" fillId="0" borderId="3" xfId="1" applyNumberFormat="1" applyFont="1" applyFill="1" applyBorder="1" applyAlignment="1">
      <alignment horizontal="left" vertical="top" wrapText="1"/>
    </xf>
    <xf numFmtId="49" fontId="7" fillId="0" borderId="3" xfId="1" applyNumberFormat="1" applyFont="1" applyFill="1" applyBorder="1" applyAlignment="1">
      <alignment horizontal="left" vertical="top" wrapText="1"/>
    </xf>
    <xf numFmtId="0" fontId="3" fillId="0" borderId="4" xfId="0" applyFont="1" applyBorder="1" applyAlignment="1">
      <alignment horizontal="left" vertical="center" wrapText="1"/>
    </xf>
    <xf numFmtId="2" fontId="9" fillId="0" borderId="3" xfId="0" applyNumberFormat="1" applyFont="1" applyBorder="1" applyAlignment="1">
      <alignment vertical="center" wrapText="1"/>
    </xf>
    <xf numFmtId="49" fontId="9" fillId="0" borderId="3" xfId="1" applyNumberFormat="1" applyFont="1" applyFill="1" applyBorder="1" applyAlignment="1">
      <alignment horizontal="left" vertical="center" wrapText="1"/>
    </xf>
    <xf numFmtId="4" fontId="2" fillId="5" borderId="1" xfId="0" applyNumberFormat="1" applyFont="1" applyFill="1" applyBorder="1" applyAlignment="1">
      <alignment horizontal="center" vertical="center" wrapText="1"/>
    </xf>
    <xf numFmtId="49" fontId="14" fillId="0" borderId="3" xfId="1" applyNumberFormat="1" applyFont="1" applyBorder="1" applyAlignment="1">
      <alignment horizontal="left" vertical="center" wrapText="1"/>
    </xf>
    <xf numFmtId="2" fontId="10" fillId="0" borderId="3" xfId="0" applyNumberFormat="1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>
      <alignment vertical="top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 wrapText="1"/>
    </xf>
    <xf numFmtId="0" fontId="11" fillId="0" borderId="0" xfId="0" applyFont="1" applyFill="1">
      <alignment vertical="top" wrapText="1"/>
    </xf>
    <xf numFmtId="0" fontId="18" fillId="0" borderId="0" xfId="0" applyFont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2:I150"/>
  <sheetViews>
    <sheetView tabSelected="1" zoomScaleNormal="100" workbookViewId="0">
      <selection activeCell="C8" sqref="C8"/>
    </sheetView>
  </sheetViews>
  <sheetFormatPr defaultRowHeight="15.75" x14ac:dyDescent="0.2"/>
  <cols>
    <col min="1" max="1" width="6.5" style="1"/>
    <col min="2" max="2" width="19.83203125" style="1" customWidth="1"/>
    <col min="3" max="3" width="56.33203125" style="1" customWidth="1"/>
    <col min="4" max="4" width="8.6640625" style="1"/>
    <col min="5" max="5" width="8.5" style="1"/>
    <col min="6" max="6" width="19.5" style="1" bestFit="1" customWidth="1"/>
    <col min="7" max="7" width="17.83203125" style="1" bestFit="1" customWidth="1"/>
    <col min="8" max="8" width="13.33203125" style="1" customWidth="1"/>
    <col min="9" max="9" width="124.33203125" style="1" customWidth="1"/>
    <col min="10" max="10" width="104.33203125" style="1" customWidth="1"/>
    <col min="11" max="16384" width="9.33203125" style="1"/>
  </cols>
  <sheetData>
    <row r="2" spans="1:9" ht="18.75" x14ac:dyDescent="0.2">
      <c r="A2" s="43" t="s">
        <v>113</v>
      </c>
      <c r="B2" s="43"/>
      <c r="C2" s="43"/>
      <c r="D2" s="43"/>
      <c r="E2" s="43"/>
      <c r="F2" s="43"/>
      <c r="G2" s="43"/>
      <c r="H2" s="43"/>
      <c r="I2" s="43"/>
    </row>
    <row r="4" spans="1:9" x14ac:dyDescent="0.2">
      <c r="A4" s="37" t="s">
        <v>0</v>
      </c>
      <c r="B4" s="37" t="s">
        <v>1</v>
      </c>
      <c r="C4" s="37" t="s">
        <v>2</v>
      </c>
      <c r="D4" s="37" t="s">
        <v>3</v>
      </c>
      <c r="E4" s="37" t="s">
        <v>4</v>
      </c>
      <c r="F4" s="37" t="s">
        <v>5</v>
      </c>
      <c r="G4" s="37" t="s">
        <v>6</v>
      </c>
      <c r="H4" s="37" t="s">
        <v>7</v>
      </c>
      <c r="I4" s="37" t="s">
        <v>8</v>
      </c>
    </row>
    <row r="5" spans="1:9" x14ac:dyDescent="0.2">
      <c r="A5" s="37" t="s">
        <v>9</v>
      </c>
      <c r="B5" s="37" t="s">
        <v>9</v>
      </c>
      <c r="C5" s="37" t="s">
        <v>9</v>
      </c>
      <c r="D5" s="37" t="s">
        <v>9</v>
      </c>
      <c r="E5" s="37" t="s">
        <v>9</v>
      </c>
      <c r="F5" s="37" t="s">
        <v>9</v>
      </c>
      <c r="G5" s="37" t="s">
        <v>9</v>
      </c>
      <c r="H5" s="37" t="s">
        <v>9</v>
      </c>
      <c r="I5" s="37" t="s">
        <v>9</v>
      </c>
    </row>
    <row r="6" spans="1:9" x14ac:dyDescent="0.2">
      <c r="A6" s="37" t="s">
        <v>9</v>
      </c>
      <c r="B6" s="37" t="s">
        <v>9</v>
      </c>
      <c r="C6" s="37" t="s">
        <v>9</v>
      </c>
      <c r="D6" s="37" t="s">
        <v>9</v>
      </c>
      <c r="E6" s="37" t="s">
        <v>9</v>
      </c>
      <c r="F6" s="37" t="s">
        <v>9</v>
      </c>
      <c r="G6" s="37" t="s">
        <v>9</v>
      </c>
      <c r="H6" s="37" t="s">
        <v>9</v>
      </c>
      <c r="I6" s="37" t="s">
        <v>9</v>
      </c>
    </row>
    <row r="7" spans="1:9" s="8" customFormat="1" x14ac:dyDescent="0.2">
      <c r="A7" s="34" t="s">
        <v>10</v>
      </c>
      <c r="B7" s="34"/>
      <c r="C7" s="34"/>
      <c r="D7" s="34"/>
      <c r="E7" s="34"/>
      <c r="F7" s="34"/>
      <c r="G7" s="34"/>
      <c r="H7" s="34"/>
      <c r="I7" s="35"/>
    </row>
    <row r="8" spans="1:9" ht="47.25" x14ac:dyDescent="0.2">
      <c r="A8" s="9" t="s">
        <v>11</v>
      </c>
      <c r="B8" s="9" t="s">
        <v>130</v>
      </c>
      <c r="C8" s="2" t="s">
        <v>49</v>
      </c>
      <c r="D8" s="9" t="s">
        <v>111</v>
      </c>
      <c r="E8" s="9" t="s">
        <v>51</v>
      </c>
      <c r="F8" s="29">
        <v>915126.24</v>
      </c>
      <c r="G8" s="3">
        <v>0</v>
      </c>
      <c r="H8" s="11">
        <v>0</v>
      </c>
      <c r="I8" s="13" t="s">
        <v>174</v>
      </c>
    </row>
    <row r="9" spans="1:9" ht="47.25" x14ac:dyDescent="0.2">
      <c r="A9" s="9" t="s">
        <v>11</v>
      </c>
      <c r="B9" s="9" t="s">
        <v>130</v>
      </c>
      <c r="C9" s="2" t="s">
        <v>49</v>
      </c>
      <c r="D9" s="9" t="s">
        <v>111</v>
      </c>
      <c r="E9" s="9" t="s">
        <v>52</v>
      </c>
      <c r="F9" s="29">
        <v>37870.29</v>
      </c>
      <c r="G9" s="3">
        <v>0</v>
      </c>
      <c r="H9" s="3">
        <v>0</v>
      </c>
      <c r="I9" s="13" t="s">
        <v>175</v>
      </c>
    </row>
    <row r="10" spans="1:9" ht="47.25" x14ac:dyDescent="0.2">
      <c r="A10" s="9" t="s">
        <v>11</v>
      </c>
      <c r="B10" s="9" t="s">
        <v>130</v>
      </c>
      <c r="C10" s="2" t="s">
        <v>49</v>
      </c>
      <c r="D10" s="9" t="s">
        <v>111</v>
      </c>
      <c r="E10" s="9" t="s">
        <v>57</v>
      </c>
      <c r="F10" s="29">
        <v>-139639.22</v>
      </c>
      <c r="G10" s="3">
        <v>0</v>
      </c>
      <c r="H10" s="11">
        <v>0</v>
      </c>
      <c r="I10" s="13" t="s">
        <v>131</v>
      </c>
    </row>
    <row r="11" spans="1:9" ht="78.75" x14ac:dyDescent="0.2">
      <c r="A11" s="9" t="s">
        <v>11</v>
      </c>
      <c r="B11" s="9" t="s">
        <v>12</v>
      </c>
      <c r="C11" s="2" t="s">
        <v>13</v>
      </c>
      <c r="D11" s="9" t="s">
        <v>14</v>
      </c>
      <c r="E11" s="9" t="s">
        <v>15</v>
      </c>
      <c r="F11" s="29">
        <v>8373983.75</v>
      </c>
      <c r="G11" s="3">
        <v>0</v>
      </c>
      <c r="H11" s="3">
        <v>0</v>
      </c>
      <c r="I11" s="12" t="s">
        <v>176</v>
      </c>
    </row>
    <row r="12" spans="1:9" s="8" customFormat="1" x14ac:dyDescent="0.2">
      <c r="A12" s="36" t="s">
        <v>16</v>
      </c>
      <c r="B12" s="36"/>
      <c r="C12" s="36"/>
      <c r="D12" s="36"/>
      <c r="E12" s="36"/>
      <c r="F12" s="7">
        <f>SUM(F8:F11)</f>
        <v>9187341.0600000005</v>
      </c>
      <c r="G12" s="7">
        <v>0</v>
      </c>
      <c r="H12" s="7">
        <v>0</v>
      </c>
      <c r="I12" s="18" t="s">
        <v>9</v>
      </c>
    </row>
    <row r="13" spans="1:9" s="8" customFormat="1" x14ac:dyDescent="0.2">
      <c r="A13" s="34" t="s">
        <v>17</v>
      </c>
      <c r="B13" s="34"/>
      <c r="C13" s="34"/>
      <c r="D13" s="34"/>
      <c r="E13" s="34"/>
      <c r="F13" s="34"/>
      <c r="G13" s="34"/>
      <c r="H13" s="34"/>
      <c r="I13" s="34"/>
    </row>
    <row r="14" spans="1:9" ht="283.5" x14ac:dyDescent="0.2">
      <c r="A14" s="9" t="s">
        <v>18</v>
      </c>
      <c r="B14" s="9" t="s">
        <v>19</v>
      </c>
      <c r="C14" s="2" t="s">
        <v>20</v>
      </c>
      <c r="D14" s="9" t="s">
        <v>21</v>
      </c>
      <c r="E14" s="9" t="s">
        <v>22</v>
      </c>
      <c r="F14" s="29">
        <v>31333741</v>
      </c>
      <c r="G14" s="3">
        <v>0</v>
      </c>
      <c r="H14" s="3">
        <v>0</v>
      </c>
      <c r="I14" s="4" t="s">
        <v>205</v>
      </c>
    </row>
    <row r="15" spans="1:9" ht="110.25" x14ac:dyDescent="0.2">
      <c r="A15" s="9" t="s">
        <v>18</v>
      </c>
      <c r="B15" s="9" t="s">
        <v>23</v>
      </c>
      <c r="C15" s="2" t="s">
        <v>24</v>
      </c>
      <c r="D15" s="9" t="s">
        <v>21</v>
      </c>
      <c r="E15" s="9" t="s">
        <v>22</v>
      </c>
      <c r="F15" s="29">
        <f>-380391.16+109492.69</f>
        <v>-270898.46999999997</v>
      </c>
      <c r="G15" s="3">
        <v>0</v>
      </c>
      <c r="H15" s="3">
        <v>0</v>
      </c>
      <c r="I15" s="4" t="s">
        <v>187</v>
      </c>
    </row>
    <row r="16" spans="1:9" ht="47.25" x14ac:dyDescent="0.2">
      <c r="A16" s="9" t="s">
        <v>18</v>
      </c>
      <c r="B16" s="9" t="s">
        <v>25</v>
      </c>
      <c r="C16" s="2" t="s">
        <v>26</v>
      </c>
      <c r="D16" s="9" t="s">
        <v>21</v>
      </c>
      <c r="E16" s="9" t="s">
        <v>27</v>
      </c>
      <c r="F16" s="29">
        <v>-32846.660000000003</v>
      </c>
      <c r="G16" s="3">
        <v>0</v>
      </c>
      <c r="H16" s="3">
        <v>0</v>
      </c>
      <c r="I16" s="4" t="s">
        <v>114</v>
      </c>
    </row>
    <row r="17" spans="1:9" ht="126" x14ac:dyDescent="0.2">
      <c r="A17" s="9" t="s">
        <v>18</v>
      </c>
      <c r="B17" s="9" t="s">
        <v>185</v>
      </c>
      <c r="C17" s="2" t="s">
        <v>186</v>
      </c>
      <c r="D17" s="9" t="s">
        <v>21</v>
      </c>
      <c r="E17" s="9" t="s">
        <v>97</v>
      </c>
      <c r="F17" s="29">
        <v>29544</v>
      </c>
      <c r="G17" s="3">
        <v>0</v>
      </c>
      <c r="H17" s="3">
        <v>0</v>
      </c>
      <c r="I17" s="4" t="s">
        <v>207</v>
      </c>
    </row>
    <row r="18" spans="1:9" ht="126" x14ac:dyDescent="0.2">
      <c r="A18" s="9" t="s">
        <v>18</v>
      </c>
      <c r="B18" s="9" t="s">
        <v>185</v>
      </c>
      <c r="C18" s="2" t="s">
        <v>186</v>
      </c>
      <c r="D18" s="9" t="s">
        <v>21</v>
      </c>
      <c r="E18" s="9" t="s">
        <v>22</v>
      </c>
      <c r="F18" s="29">
        <v>-163526</v>
      </c>
      <c r="G18" s="3">
        <v>0</v>
      </c>
      <c r="H18" s="3">
        <v>0</v>
      </c>
      <c r="I18" s="4" t="s">
        <v>206</v>
      </c>
    </row>
    <row r="19" spans="1:9" ht="110.25" x14ac:dyDescent="0.2">
      <c r="A19" s="9" t="s">
        <v>18</v>
      </c>
      <c r="B19" s="9" t="s">
        <v>28</v>
      </c>
      <c r="C19" s="2" t="s">
        <v>29</v>
      </c>
      <c r="D19" s="9" t="s">
        <v>30</v>
      </c>
      <c r="E19" s="9" t="s">
        <v>22</v>
      </c>
      <c r="F19" s="29">
        <f>-5074435+40480324</f>
        <v>35405889</v>
      </c>
      <c r="G19" s="3">
        <v>0</v>
      </c>
      <c r="H19" s="3">
        <v>0</v>
      </c>
      <c r="I19" s="4" t="s">
        <v>135</v>
      </c>
    </row>
    <row r="20" spans="1:9" ht="63" x14ac:dyDescent="0.2">
      <c r="A20" s="9" t="s">
        <v>18</v>
      </c>
      <c r="B20" s="9" t="s">
        <v>132</v>
      </c>
      <c r="C20" s="2" t="s">
        <v>133</v>
      </c>
      <c r="D20" s="9" t="s">
        <v>30</v>
      </c>
      <c r="E20" s="9" t="s">
        <v>27</v>
      </c>
      <c r="F20" s="29">
        <v>4200000</v>
      </c>
      <c r="G20" s="3">
        <v>0</v>
      </c>
      <c r="H20" s="3">
        <v>0</v>
      </c>
      <c r="I20" s="4" t="s">
        <v>134</v>
      </c>
    </row>
    <row r="21" spans="1:9" ht="409.5" x14ac:dyDescent="0.2">
      <c r="A21" s="9" t="s">
        <v>18</v>
      </c>
      <c r="B21" s="9" t="s">
        <v>31</v>
      </c>
      <c r="C21" s="2" t="s">
        <v>32</v>
      </c>
      <c r="D21" s="9" t="s">
        <v>30</v>
      </c>
      <c r="E21" s="9" t="s">
        <v>22</v>
      </c>
      <c r="F21" s="29">
        <f>993447.28+4045771.46-552392.34</f>
        <v>4486826.4000000004</v>
      </c>
      <c r="G21" s="3">
        <v>0</v>
      </c>
      <c r="H21" s="3">
        <v>0</v>
      </c>
      <c r="I21" s="19" t="s">
        <v>208</v>
      </c>
    </row>
    <row r="22" spans="1:9" ht="31.5" x14ac:dyDescent="0.2">
      <c r="A22" s="9" t="s">
        <v>18</v>
      </c>
      <c r="B22" s="9" t="s">
        <v>33</v>
      </c>
      <c r="C22" s="2" t="s">
        <v>34</v>
      </c>
      <c r="D22" s="9" t="s">
        <v>30</v>
      </c>
      <c r="E22" s="9" t="s">
        <v>27</v>
      </c>
      <c r="F22" s="29">
        <f>-491834.31-205321.84</f>
        <v>-697156.15</v>
      </c>
      <c r="G22" s="3">
        <v>0</v>
      </c>
      <c r="H22" s="3">
        <v>0</v>
      </c>
      <c r="I22" s="20" t="s">
        <v>188</v>
      </c>
    </row>
    <row r="23" spans="1:9" ht="31.5" x14ac:dyDescent="0.2">
      <c r="A23" s="9" t="s">
        <v>18</v>
      </c>
      <c r="B23" s="9" t="s">
        <v>180</v>
      </c>
      <c r="C23" s="2" t="s">
        <v>181</v>
      </c>
      <c r="D23" s="9" t="s">
        <v>30</v>
      </c>
      <c r="E23" s="9" t="s">
        <v>27</v>
      </c>
      <c r="F23" s="29">
        <v>-1210</v>
      </c>
      <c r="G23" s="3">
        <v>0</v>
      </c>
      <c r="H23" s="3">
        <v>0</v>
      </c>
      <c r="I23" s="4" t="s">
        <v>183</v>
      </c>
    </row>
    <row r="24" spans="1:9" ht="47.25" x14ac:dyDescent="0.2">
      <c r="A24" s="9" t="s">
        <v>18</v>
      </c>
      <c r="B24" s="9" t="s">
        <v>25</v>
      </c>
      <c r="C24" s="2" t="s">
        <v>26</v>
      </c>
      <c r="D24" s="9" t="s">
        <v>30</v>
      </c>
      <c r="E24" s="9" t="s">
        <v>27</v>
      </c>
      <c r="F24" s="29">
        <v>-2958.83</v>
      </c>
      <c r="G24" s="3">
        <v>0</v>
      </c>
      <c r="H24" s="3">
        <v>0</v>
      </c>
      <c r="I24" s="4" t="s">
        <v>184</v>
      </c>
    </row>
    <row r="25" spans="1:9" ht="31.5" x14ac:dyDescent="0.2">
      <c r="A25" s="9" t="s">
        <v>18</v>
      </c>
      <c r="B25" s="9" t="s">
        <v>35</v>
      </c>
      <c r="C25" s="2" t="s">
        <v>36</v>
      </c>
      <c r="D25" s="9" t="s">
        <v>30</v>
      </c>
      <c r="E25" s="9" t="s">
        <v>27</v>
      </c>
      <c r="F25" s="29">
        <v>-301.13</v>
      </c>
      <c r="G25" s="3">
        <v>0</v>
      </c>
      <c r="H25" s="3">
        <v>0</v>
      </c>
      <c r="I25" s="4" t="s">
        <v>115</v>
      </c>
    </row>
    <row r="26" spans="1:9" ht="189" x14ac:dyDescent="0.2">
      <c r="A26" s="9" t="s">
        <v>18</v>
      </c>
      <c r="B26" s="9" t="s">
        <v>37</v>
      </c>
      <c r="C26" s="2" t="s">
        <v>38</v>
      </c>
      <c r="D26" s="9" t="s">
        <v>30</v>
      </c>
      <c r="E26" s="9" t="s">
        <v>27</v>
      </c>
      <c r="F26" s="29">
        <v>286440</v>
      </c>
      <c r="G26" s="3">
        <v>0</v>
      </c>
      <c r="H26" s="3">
        <v>0</v>
      </c>
      <c r="I26" s="4" t="s">
        <v>116</v>
      </c>
    </row>
    <row r="27" spans="1:9" ht="63" x14ac:dyDescent="0.2">
      <c r="A27" s="9" t="s">
        <v>18</v>
      </c>
      <c r="B27" s="9" t="s">
        <v>127</v>
      </c>
      <c r="C27" s="2" t="s">
        <v>128</v>
      </c>
      <c r="D27" s="9" t="s">
        <v>30</v>
      </c>
      <c r="E27" s="9" t="s">
        <v>27</v>
      </c>
      <c r="F27" s="29">
        <f>1492020+30449.39</f>
        <v>1522469.39</v>
      </c>
      <c r="G27" s="3">
        <v>0</v>
      </c>
      <c r="H27" s="3">
        <v>0</v>
      </c>
      <c r="I27" s="4" t="s">
        <v>136</v>
      </c>
    </row>
    <row r="28" spans="1:9" ht="126" x14ac:dyDescent="0.2">
      <c r="A28" s="9" t="s">
        <v>18</v>
      </c>
      <c r="B28" s="9" t="s">
        <v>185</v>
      </c>
      <c r="C28" s="2" t="s">
        <v>186</v>
      </c>
      <c r="D28" s="9" t="s">
        <v>30</v>
      </c>
      <c r="E28" s="9" t="s">
        <v>97</v>
      </c>
      <c r="F28" s="29">
        <f>-29544-25956</f>
        <v>-55500</v>
      </c>
      <c r="G28" s="3">
        <v>0</v>
      </c>
      <c r="H28" s="3">
        <v>0</v>
      </c>
      <c r="I28" s="4" t="s">
        <v>209</v>
      </c>
    </row>
    <row r="29" spans="1:9" ht="126" x14ac:dyDescent="0.2">
      <c r="A29" s="9" t="s">
        <v>18</v>
      </c>
      <c r="B29" s="9" t="s">
        <v>185</v>
      </c>
      <c r="C29" s="2" t="s">
        <v>186</v>
      </c>
      <c r="D29" s="9" t="s">
        <v>30</v>
      </c>
      <c r="E29" s="9" t="s">
        <v>22</v>
      </c>
      <c r="F29" s="29">
        <v>-603679</v>
      </c>
      <c r="G29" s="3">
        <v>0</v>
      </c>
      <c r="H29" s="3">
        <v>0</v>
      </c>
      <c r="I29" s="4" t="s">
        <v>210</v>
      </c>
    </row>
    <row r="30" spans="1:9" ht="173.25" x14ac:dyDescent="0.2">
      <c r="A30" s="9" t="s">
        <v>18</v>
      </c>
      <c r="B30" s="9" t="s">
        <v>39</v>
      </c>
      <c r="C30" s="2" t="s">
        <v>40</v>
      </c>
      <c r="D30" s="9" t="s">
        <v>41</v>
      </c>
      <c r="E30" s="9" t="s">
        <v>22</v>
      </c>
      <c r="F30" s="29">
        <f>231767+36439.63-1203206.09</f>
        <v>-934999.46000000008</v>
      </c>
      <c r="G30" s="3">
        <v>0</v>
      </c>
      <c r="H30" s="3">
        <v>0</v>
      </c>
      <c r="I30" s="21" t="s">
        <v>189</v>
      </c>
    </row>
    <row r="31" spans="1:9" ht="141.75" x14ac:dyDescent="0.2">
      <c r="A31" s="9" t="s">
        <v>18</v>
      </c>
      <c r="B31" s="9" t="s">
        <v>39</v>
      </c>
      <c r="C31" s="2" t="s">
        <v>40</v>
      </c>
      <c r="D31" s="9" t="s">
        <v>41</v>
      </c>
      <c r="E31" s="9" t="s">
        <v>42</v>
      </c>
      <c r="F31" s="29">
        <f>312780.24-26101.21</f>
        <v>286679.02999999997</v>
      </c>
      <c r="G31" s="3">
        <v>0</v>
      </c>
      <c r="H31" s="3">
        <v>0</v>
      </c>
      <c r="I31" s="21" t="s">
        <v>177</v>
      </c>
    </row>
    <row r="32" spans="1:9" ht="31.5" x14ac:dyDescent="0.2">
      <c r="A32" s="9" t="s">
        <v>18</v>
      </c>
      <c r="B32" s="9" t="s">
        <v>43</v>
      </c>
      <c r="C32" s="2" t="s">
        <v>44</v>
      </c>
      <c r="D32" s="9" t="s">
        <v>41</v>
      </c>
      <c r="E32" s="9" t="s">
        <v>45</v>
      </c>
      <c r="F32" s="29">
        <v>-3000</v>
      </c>
      <c r="G32" s="3">
        <v>0</v>
      </c>
      <c r="H32" s="3">
        <v>0</v>
      </c>
      <c r="I32" s="22" t="s">
        <v>161</v>
      </c>
    </row>
    <row r="33" spans="1:9" ht="31.5" x14ac:dyDescent="0.2">
      <c r="A33" s="9" t="s">
        <v>18</v>
      </c>
      <c r="B33" s="9" t="s">
        <v>46</v>
      </c>
      <c r="C33" s="2" t="s">
        <v>47</v>
      </c>
      <c r="D33" s="9" t="s">
        <v>41</v>
      </c>
      <c r="E33" s="9" t="s">
        <v>27</v>
      </c>
      <c r="F33" s="29">
        <v>-6300</v>
      </c>
      <c r="G33" s="3">
        <v>0</v>
      </c>
      <c r="H33" s="3">
        <v>0</v>
      </c>
      <c r="I33" s="22" t="s">
        <v>162</v>
      </c>
    </row>
    <row r="34" spans="1:9" ht="31.5" x14ac:dyDescent="0.2">
      <c r="A34" s="9" t="s">
        <v>18</v>
      </c>
      <c r="B34" s="9" t="s">
        <v>46</v>
      </c>
      <c r="C34" s="2" t="s">
        <v>47</v>
      </c>
      <c r="D34" s="9" t="s">
        <v>41</v>
      </c>
      <c r="E34" s="9" t="s">
        <v>45</v>
      </c>
      <c r="F34" s="29">
        <v>-2400</v>
      </c>
      <c r="G34" s="3">
        <v>0</v>
      </c>
      <c r="H34" s="3">
        <v>0</v>
      </c>
      <c r="I34" s="22" t="s">
        <v>163</v>
      </c>
    </row>
    <row r="35" spans="1:9" ht="126" x14ac:dyDescent="0.2">
      <c r="A35" s="9" t="s">
        <v>18</v>
      </c>
      <c r="B35" s="9" t="s">
        <v>185</v>
      </c>
      <c r="C35" s="2" t="s">
        <v>186</v>
      </c>
      <c r="D35" s="9" t="s">
        <v>41</v>
      </c>
      <c r="E35" s="9" t="s">
        <v>97</v>
      </c>
      <c r="F35" s="29">
        <v>-25200</v>
      </c>
      <c r="G35" s="3">
        <v>0</v>
      </c>
      <c r="H35" s="3">
        <v>0</v>
      </c>
      <c r="I35" s="4" t="s">
        <v>211</v>
      </c>
    </row>
    <row r="36" spans="1:9" ht="126" x14ac:dyDescent="0.2">
      <c r="A36" s="9" t="s">
        <v>18</v>
      </c>
      <c r="B36" s="9" t="s">
        <v>185</v>
      </c>
      <c r="C36" s="2" t="s">
        <v>186</v>
      </c>
      <c r="D36" s="9" t="s">
        <v>41</v>
      </c>
      <c r="E36" s="9" t="s">
        <v>22</v>
      </c>
      <c r="F36" s="29">
        <v>-56000</v>
      </c>
      <c r="G36" s="3">
        <v>0</v>
      </c>
      <c r="H36" s="3">
        <v>0</v>
      </c>
      <c r="I36" s="4" t="s">
        <v>212</v>
      </c>
    </row>
    <row r="37" spans="1:9" ht="126" x14ac:dyDescent="0.2">
      <c r="A37" s="9" t="s">
        <v>18</v>
      </c>
      <c r="B37" s="9" t="s">
        <v>185</v>
      </c>
      <c r="C37" s="2" t="s">
        <v>186</v>
      </c>
      <c r="D37" s="9" t="s">
        <v>41</v>
      </c>
      <c r="E37" s="9" t="s">
        <v>42</v>
      </c>
      <c r="F37" s="29">
        <v>-33355</v>
      </c>
      <c r="G37" s="3">
        <v>0</v>
      </c>
      <c r="H37" s="3">
        <v>0</v>
      </c>
      <c r="I37" s="4" t="s">
        <v>213</v>
      </c>
    </row>
    <row r="38" spans="1:9" ht="47.25" x14ac:dyDescent="0.2">
      <c r="A38" s="9" t="s">
        <v>18</v>
      </c>
      <c r="B38" s="9" t="s">
        <v>48</v>
      </c>
      <c r="C38" s="2" t="s">
        <v>49</v>
      </c>
      <c r="D38" s="9" t="s">
        <v>50</v>
      </c>
      <c r="E38" s="9" t="s">
        <v>51</v>
      </c>
      <c r="F38" s="29">
        <v>431747.31</v>
      </c>
      <c r="G38" s="3">
        <v>0</v>
      </c>
      <c r="H38" s="3">
        <v>0</v>
      </c>
      <c r="I38" s="23" t="s">
        <v>220</v>
      </c>
    </row>
    <row r="39" spans="1:9" ht="47.25" x14ac:dyDescent="0.2">
      <c r="A39" s="9" t="s">
        <v>18</v>
      </c>
      <c r="B39" s="9" t="s">
        <v>48</v>
      </c>
      <c r="C39" s="2" t="s">
        <v>49</v>
      </c>
      <c r="D39" s="9" t="s">
        <v>50</v>
      </c>
      <c r="E39" s="9" t="s">
        <v>52</v>
      </c>
      <c r="F39" s="29">
        <f>224179.5-107262.35</f>
        <v>116917.15</v>
      </c>
      <c r="G39" s="3">
        <v>0</v>
      </c>
      <c r="H39" s="3">
        <v>0</v>
      </c>
      <c r="I39" s="23" t="s">
        <v>221</v>
      </c>
    </row>
    <row r="40" spans="1:9" ht="47.25" x14ac:dyDescent="0.2">
      <c r="A40" s="9" t="s">
        <v>18</v>
      </c>
      <c r="B40" s="9" t="s">
        <v>48</v>
      </c>
      <c r="C40" s="2" t="s">
        <v>49</v>
      </c>
      <c r="D40" s="9" t="s">
        <v>50</v>
      </c>
      <c r="E40" s="9" t="s">
        <v>57</v>
      </c>
      <c r="F40" s="29">
        <v>-8700</v>
      </c>
      <c r="G40" s="3">
        <v>0</v>
      </c>
      <c r="H40" s="3">
        <v>0</v>
      </c>
      <c r="I40" s="23" t="s">
        <v>222</v>
      </c>
    </row>
    <row r="41" spans="1:9" ht="110.25" x14ac:dyDescent="0.2">
      <c r="A41" s="9" t="s">
        <v>18</v>
      </c>
      <c r="B41" s="9" t="s">
        <v>53</v>
      </c>
      <c r="C41" s="2" t="s">
        <v>54</v>
      </c>
      <c r="D41" s="9" t="s">
        <v>50</v>
      </c>
      <c r="E41" s="9" t="s">
        <v>22</v>
      </c>
      <c r="F41" s="29">
        <f>345297.11-5749.71</f>
        <v>339547.39999999997</v>
      </c>
      <c r="G41" s="3">
        <v>0</v>
      </c>
      <c r="H41" s="3">
        <v>0</v>
      </c>
      <c r="I41" s="21" t="s">
        <v>178</v>
      </c>
    </row>
    <row r="42" spans="1:9" ht="47.25" x14ac:dyDescent="0.2">
      <c r="A42" s="9" t="s">
        <v>18</v>
      </c>
      <c r="B42" s="9" t="s">
        <v>55</v>
      </c>
      <c r="C42" s="2" t="s">
        <v>56</v>
      </c>
      <c r="D42" s="9" t="s">
        <v>50</v>
      </c>
      <c r="E42" s="9" t="s">
        <v>51</v>
      </c>
      <c r="F42" s="29">
        <v>1995481.38</v>
      </c>
      <c r="G42" s="3">
        <v>0</v>
      </c>
      <c r="H42" s="3">
        <v>0</v>
      </c>
      <c r="I42" s="23" t="s">
        <v>215</v>
      </c>
    </row>
    <row r="43" spans="1:9" ht="47.25" x14ac:dyDescent="0.2">
      <c r="A43" s="9" t="s">
        <v>18</v>
      </c>
      <c r="B43" s="9" t="s">
        <v>55</v>
      </c>
      <c r="C43" s="2" t="s">
        <v>56</v>
      </c>
      <c r="D43" s="9" t="s">
        <v>50</v>
      </c>
      <c r="E43" s="9" t="s">
        <v>52</v>
      </c>
      <c r="F43" s="29">
        <v>408173.97</v>
      </c>
      <c r="G43" s="3">
        <v>0</v>
      </c>
      <c r="H43" s="3">
        <v>0</v>
      </c>
      <c r="I43" s="23" t="s">
        <v>214</v>
      </c>
    </row>
    <row r="44" spans="1:9" ht="157.5" x14ac:dyDescent="0.2">
      <c r="A44" s="9" t="s">
        <v>18</v>
      </c>
      <c r="B44" s="9" t="s">
        <v>55</v>
      </c>
      <c r="C44" s="2" t="s">
        <v>56</v>
      </c>
      <c r="D44" s="9" t="s">
        <v>50</v>
      </c>
      <c r="E44" s="9" t="s">
        <v>57</v>
      </c>
      <c r="F44" s="29">
        <f>925388.1+70443.3-7427.68</f>
        <v>988403.72</v>
      </c>
      <c r="G44" s="3">
        <v>0</v>
      </c>
      <c r="H44" s="3">
        <v>0</v>
      </c>
      <c r="I44" s="23" t="s">
        <v>190</v>
      </c>
    </row>
    <row r="45" spans="1:9" ht="47.25" x14ac:dyDescent="0.2">
      <c r="A45" s="9" t="s">
        <v>18</v>
      </c>
      <c r="B45" s="9" t="s">
        <v>55</v>
      </c>
      <c r="C45" s="2" t="s">
        <v>56</v>
      </c>
      <c r="D45" s="9" t="s">
        <v>50</v>
      </c>
      <c r="E45" s="9" t="s">
        <v>58</v>
      </c>
      <c r="F45" s="29">
        <v>79450.3</v>
      </c>
      <c r="G45" s="3">
        <v>0</v>
      </c>
      <c r="H45" s="3">
        <v>0</v>
      </c>
      <c r="I45" s="23" t="s">
        <v>216</v>
      </c>
    </row>
    <row r="46" spans="1:9" ht="47.25" x14ac:dyDescent="0.2">
      <c r="A46" s="9" t="s">
        <v>18</v>
      </c>
      <c r="B46" s="9" t="s">
        <v>55</v>
      </c>
      <c r="C46" s="2" t="s">
        <v>56</v>
      </c>
      <c r="D46" s="9" t="s">
        <v>50</v>
      </c>
      <c r="E46" s="9" t="s">
        <v>59</v>
      </c>
      <c r="F46" s="29">
        <v>-1615.15</v>
      </c>
      <c r="G46" s="3">
        <v>0</v>
      </c>
      <c r="H46" s="3">
        <v>0</v>
      </c>
      <c r="I46" s="24" t="s">
        <v>217</v>
      </c>
    </row>
    <row r="47" spans="1:9" ht="47.25" x14ac:dyDescent="0.2">
      <c r="A47" s="9" t="s">
        <v>18</v>
      </c>
      <c r="B47" s="9" t="s">
        <v>55</v>
      </c>
      <c r="C47" s="2" t="s">
        <v>56</v>
      </c>
      <c r="D47" s="9" t="s">
        <v>50</v>
      </c>
      <c r="E47" s="9" t="s">
        <v>179</v>
      </c>
      <c r="F47" s="29">
        <v>200.05</v>
      </c>
      <c r="G47" s="3">
        <v>0</v>
      </c>
      <c r="H47" s="3">
        <v>0</v>
      </c>
      <c r="I47" s="24" t="s">
        <v>218</v>
      </c>
    </row>
    <row r="48" spans="1:9" ht="31.5" x14ac:dyDescent="0.2">
      <c r="A48" s="9" t="s">
        <v>18</v>
      </c>
      <c r="B48" s="9" t="s">
        <v>60</v>
      </c>
      <c r="C48" s="2" t="s">
        <v>61</v>
      </c>
      <c r="D48" s="9" t="s">
        <v>50</v>
      </c>
      <c r="E48" s="9" t="s">
        <v>57</v>
      </c>
      <c r="F48" s="29">
        <v>-25339.94</v>
      </c>
      <c r="G48" s="3">
        <v>0</v>
      </c>
      <c r="H48" s="3">
        <v>0</v>
      </c>
      <c r="I48" s="23" t="s">
        <v>219</v>
      </c>
    </row>
    <row r="49" spans="1:9" ht="31.5" x14ac:dyDescent="0.2">
      <c r="A49" s="9" t="s">
        <v>18</v>
      </c>
      <c r="B49" s="9" t="s">
        <v>120</v>
      </c>
      <c r="C49" s="2" t="s">
        <v>61</v>
      </c>
      <c r="D49" s="9" t="s">
        <v>50</v>
      </c>
      <c r="E49" s="9">
        <v>612</v>
      </c>
      <c r="F49" s="29">
        <f>-725400-341365</f>
        <v>-1066765</v>
      </c>
      <c r="G49" s="3">
        <v>0</v>
      </c>
      <c r="H49" s="3">
        <v>0</v>
      </c>
      <c r="I49" s="23" t="s">
        <v>164</v>
      </c>
    </row>
    <row r="50" spans="1:9" ht="63" x14ac:dyDescent="0.2">
      <c r="A50" s="9" t="s">
        <v>18</v>
      </c>
      <c r="B50" s="9" t="s">
        <v>117</v>
      </c>
      <c r="C50" s="2" t="s">
        <v>118</v>
      </c>
      <c r="D50" s="9" t="s">
        <v>96</v>
      </c>
      <c r="E50" s="9" t="s">
        <v>119</v>
      </c>
      <c r="F50" s="29">
        <v>-1575000</v>
      </c>
      <c r="G50" s="3">
        <v>0</v>
      </c>
      <c r="H50" s="3">
        <v>0</v>
      </c>
      <c r="I50" s="13" t="s">
        <v>165</v>
      </c>
    </row>
    <row r="51" spans="1:9" ht="267.75" x14ac:dyDescent="0.2">
      <c r="A51" s="9" t="s">
        <v>18</v>
      </c>
      <c r="B51" s="9" t="s">
        <v>39</v>
      </c>
      <c r="C51" s="2" t="s">
        <v>40</v>
      </c>
      <c r="D51" s="9" t="s">
        <v>62</v>
      </c>
      <c r="E51" s="9" t="s">
        <v>22</v>
      </c>
      <c r="F51" s="29">
        <f>792227.98+122642.06-1856260.61</f>
        <v>-941390.57000000007</v>
      </c>
      <c r="G51" s="3">
        <v>0</v>
      </c>
      <c r="H51" s="3">
        <v>0</v>
      </c>
      <c r="I51" s="21" t="s">
        <v>191</v>
      </c>
    </row>
    <row r="52" spans="1:9" ht="33" x14ac:dyDescent="0.2">
      <c r="A52" s="9" t="s">
        <v>18</v>
      </c>
      <c r="B52" s="9" t="s">
        <v>180</v>
      </c>
      <c r="C52" s="2" t="s">
        <v>181</v>
      </c>
      <c r="D52" s="9" t="s">
        <v>62</v>
      </c>
      <c r="E52" s="9" t="s">
        <v>27</v>
      </c>
      <c r="F52" s="29">
        <v>-2800</v>
      </c>
      <c r="G52" s="3">
        <v>0</v>
      </c>
      <c r="H52" s="3">
        <v>0</v>
      </c>
      <c r="I52" s="30" t="s">
        <v>182</v>
      </c>
    </row>
    <row r="53" spans="1:9" ht="47.25" x14ac:dyDescent="0.2">
      <c r="A53" s="9" t="s">
        <v>18</v>
      </c>
      <c r="B53" s="9" t="s">
        <v>25</v>
      </c>
      <c r="C53" s="2" t="s">
        <v>26</v>
      </c>
      <c r="D53" s="9" t="s">
        <v>62</v>
      </c>
      <c r="E53" s="9" t="s">
        <v>27</v>
      </c>
      <c r="F53" s="29">
        <v>3993.26</v>
      </c>
      <c r="G53" s="3">
        <v>0</v>
      </c>
      <c r="H53" s="3">
        <v>0</v>
      </c>
      <c r="I53" s="22" t="s">
        <v>166</v>
      </c>
    </row>
    <row r="54" spans="1:9" ht="31.5" x14ac:dyDescent="0.2">
      <c r="A54" s="9" t="s">
        <v>18</v>
      </c>
      <c r="B54" s="9" t="s">
        <v>43</v>
      </c>
      <c r="C54" s="2" t="s">
        <v>44</v>
      </c>
      <c r="D54" s="9" t="s">
        <v>62</v>
      </c>
      <c r="E54" s="9" t="s">
        <v>27</v>
      </c>
      <c r="F54" s="29">
        <v>-10000</v>
      </c>
      <c r="G54" s="3">
        <v>0</v>
      </c>
      <c r="H54" s="3">
        <v>0</v>
      </c>
      <c r="I54" s="22" t="s">
        <v>167</v>
      </c>
    </row>
    <row r="55" spans="1:9" ht="31.5" x14ac:dyDescent="0.2">
      <c r="A55" s="9" t="s">
        <v>18</v>
      </c>
      <c r="B55" s="9" t="s">
        <v>46</v>
      </c>
      <c r="C55" s="2" t="s">
        <v>47</v>
      </c>
      <c r="D55" s="9" t="s">
        <v>62</v>
      </c>
      <c r="E55" s="9" t="s">
        <v>27</v>
      </c>
      <c r="F55" s="29">
        <v>-15000</v>
      </c>
      <c r="G55" s="3">
        <v>0</v>
      </c>
      <c r="H55" s="3">
        <v>0</v>
      </c>
      <c r="I55" s="22" t="s">
        <v>168</v>
      </c>
    </row>
    <row r="56" spans="1:9" ht="126" x14ac:dyDescent="0.2">
      <c r="A56" s="9" t="s">
        <v>18</v>
      </c>
      <c r="B56" s="9" t="s">
        <v>185</v>
      </c>
      <c r="C56" s="2" t="s">
        <v>186</v>
      </c>
      <c r="D56" s="9" t="s">
        <v>62</v>
      </c>
      <c r="E56" s="9" t="s">
        <v>97</v>
      </c>
      <c r="F56" s="29">
        <v>-16800</v>
      </c>
      <c r="G56" s="3">
        <v>0</v>
      </c>
      <c r="H56" s="3">
        <v>0</v>
      </c>
      <c r="I56" s="4" t="s">
        <v>223</v>
      </c>
    </row>
    <row r="57" spans="1:9" ht="126" x14ac:dyDescent="0.2">
      <c r="A57" s="9" t="s">
        <v>18</v>
      </c>
      <c r="B57" s="9" t="s">
        <v>185</v>
      </c>
      <c r="C57" s="2" t="s">
        <v>186</v>
      </c>
      <c r="D57" s="9" t="s">
        <v>62</v>
      </c>
      <c r="E57" s="9" t="s">
        <v>22</v>
      </c>
      <c r="F57" s="29">
        <v>-14391</v>
      </c>
      <c r="G57" s="3">
        <v>0</v>
      </c>
      <c r="H57" s="3">
        <v>0</v>
      </c>
      <c r="I57" s="4" t="s">
        <v>224</v>
      </c>
    </row>
    <row r="58" spans="1:9" s="8" customFormat="1" x14ac:dyDescent="0.2">
      <c r="A58" s="36" t="s">
        <v>16</v>
      </c>
      <c r="B58" s="36"/>
      <c r="C58" s="36"/>
      <c r="D58" s="36"/>
      <c r="E58" s="36"/>
      <c r="F58" s="7">
        <f>SUM(F14:F57)</f>
        <v>75348371.00000003</v>
      </c>
      <c r="G58" s="7">
        <v>0</v>
      </c>
      <c r="H58" s="7">
        <v>0</v>
      </c>
      <c r="I58" s="18" t="s">
        <v>9</v>
      </c>
    </row>
    <row r="59" spans="1:9" s="8" customFormat="1" x14ac:dyDescent="0.2">
      <c r="A59" s="34" t="s">
        <v>63</v>
      </c>
      <c r="B59" s="34"/>
      <c r="C59" s="34"/>
      <c r="D59" s="34"/>
      <c r="E59" s="34"/>
      <c r="F59" s="34"/>
      <c r="G59" s="34"/>
      <c r="H59" s="34"/>
      <c r="I59" s="34"/>
    </row>
    <row r="60" spans="1:9" ht="63" x14ac:dyDescent="0.2">
      <c r="A60" s="9" t="s">
        <v>64</v>
      </c>
      <c r="B60" s="9" t="s">
        <v>65</v>
      </c>
      <c r="C60" s="2" t="s">
        <v>66</v>
      </c>
      <c r="D60" s="9" t="s">
        <v>67</v>
      </c>
      <c r="E60" s="9" t="s">
        <v>51</v>
      </c>
      <c r="F60" s="29">
        <f>718660.61+131650.55</f>
        <v>850311.15999999992</v>
      </c>
      <c r="G60" s="3">
        <v>0</v>
      </c>
      <c r="H60" s="3">
        <v>0</v>
      </c>
      <c r="I60" s="23" t="s">
        <v>246</v>
      </c>
    </row>
    <row r="61" spans="1:9" ht="63" x14ac:dyDescent="0.2">
      <c r="A61" s="9" t="s">
        <v>64</v>
      </c>
      <c r="B61" s="9" t="s">
        <v>65</v>
      </c>
      <c r="C61" s="2" t="s">
        <v>66</v>
      </c>
      <c r="D61" s="9" t="s">
        <v>67</v>
      </c>
      <c r="E61" s="9" t="s">
        <v>137</v>
      </c>
      <c r="F61" s="29">
        <v>8100</v>
      </c>
      <c r="G61" s="3">
        <v>0</v>
      </c>
      <c r="H61" s="3">
        <v>0</v>
      </c>
      <c r="I61" s="23" t="s">
        <v>193</v>
      </c>
    </row>
    <row r="62" spans="1:9" ht="63" x14ac:dyDescent="0.2">
      <c r="A62" s="9" t="s">
        <v>64</v>
      </c>
      <c r="B62" s="9" t="s">
        <v>65</v>
      </c>
      <c r="C62" s="2" t="s">
        <v>66</v>
      </c>
      <c r="D62" s="9" t="s">
        <v>67</v>
      </c>
      <c r="E62" s="9" t="s">
        <v>52</v>
      </c>
      <c r="F62" s="29">
        <v>240295.97</v>
      </c>
      <c r="G62" s="3">
        <v>0</v>
      </c>
      <c r="H62" s="3">
        <v>0</v>
      </c>
      <c r="I62" s="23" t="s">
        <v>192</v>
      </c>
    </row>
    <row r="63" spans="1:9" ht="47.25" x14ac:dyDescent="0.2">
      <c r="A63" s="9" t="s">
        <v>64</v>
      </c>
      <c r="B63" s="9" t="s">
        <v>68</v>
      </c>
      <c r="C63" s="2" t="s">
        <v>49</v>
      </c>
      <c r="D63" s="9" t="s">
        <v>67</v>
      </c>
      <c r="E63" s="9" t="s">
        <v>51</v>
      </c>
      <c r="F63" s="29">
        <f>640072.97+2307750.13</f>
        <v>2947823.0999999996</v>
      </c>
      <c r="G63" s="3">
        <v>0</v>
      </c>
      <c r="H63" s="3">
        <v>0</v>
      </c>
      <c r="I63" s="23" t="s">
        <v>245</v>
      </c>
    </row>
    <row r="64" spans="1:9" ht="78.75" x14ac:dyDescent="0.2">
      <c r="A64" s="9" t="s">
        <v>64</v>
      </c>
      <c r="B64" s="9" t="s">
        <v>68</v>
      </c>
      <c r="C64" s="2" t="s">
        <v>49</v>
      </c>
      <c r="D64" s="9" t="s">
        <v>67</v>
      </c>
      <c r="E64" s="9" t="s">
        <v>52</v>
      </c>
      <c r="F64" s="29">
        <f>1497756.05-866603.08</f>
        <v>631152.97000000009</v>
      </c>
      <c r="G64" s="3">
        <v>0</v>
      </c>
      <c r="H64" s="3">
        <v>0</v>
      </c>
      <c r="I64" s="23" t="s">
        <v>247</v>
      </c>
    </row>
    <row r="65" spans="1:9" ht="173.25" x14ac:dyDescent="0.2">
      <c r="A65" s="9" t="s">
        <v>64</v>
      </c>
      <c r="B65" s="9" t="s">
        <v>68</v>
      </c>
      <c r="C65" s="2" t="s">
        <v>49</v>
      </c>
      <c r="D65" s="9" t="s">
        <v>67</v>
      </c>
      <c r="E65" s="9" t="s">
        <v>57</v>
      </c>
      <c r="F65" s="29">
        <f>20672.43-2000+36111.32+4146.24+70171.49+188246.14+84000+18078.17+166584.5+1200+1700+47125+85150+75300</f>
        <v>796485.29</v>
      </c>
      <c r="G65" s="3">
        <v>0</v>
      </c>
      <c r="H65" s="3">
        <v>0</v>
      </c>
      <c r="I65" s="23" t="s">
        <v>249</v>
      </c>
    </row>
    <row r="66" spans="1:9" ht="47.25" x14ac:dyDescent="0.2">
      <c r="A66" s="9" t="s">
        <v>64</v>
      </c>
      <c r="B66" s="9" t="s">
        <v>68</v>
      </c>
      <c r="C66" s="2" t="s">
        <v>49</v>
      </c>
      <c r="D66" s="9" t="s">
        <v>67</v>
      </c>
      <c r="E66" s="9" t="s">
        <v>59</v>
      </c>
      <c r="F66" s="29">
        <v>89888</v>
      </c>
      <c r="G66" s="3">
        <v>0</v>
      </c>
      <c r="H66" s="3">
        <v>0</v>
      </c>
      <c r="I66" s="24" t="s">
        <v>226</v>
      </c>
    </row>
    <row r="67" spans="1:9" ht="47.25" x14ac:dyDescent="0.2">
      <c r="A67" s="9" t="s">
        <v>64</v>
      </c>
      <c r="B67" s="9" t="s">
        <v>68</v>
      </c>
      <c r="C67" s="2" t="s">
        <v>49</v>
      </c>
      <c r="D67" s="9" t="s">
        <v>67</v>
      </c>
      <c r="E67" s="9" t="s">
        <v>225</v>
      </c>
      <c r="F67" s="29">
        <v>11632</v>
      </c>
      <c r="G67" s="3">
        <v>0</v>
      </c>
      <c r="H67" s="3">
        <v>0</v>
      </c>
      <c r="I67" s="23" t="s">
        <v>228</v>
      </c>
    </row>
    <row r="68" spans="1:9" ht="31.5" x14ac:dyDescent="0.2">
      <c r="A68" s="9" t="s">
        <v>64</v>
      </c>
      <c r="B68" s="9" t="s">
        <v>138</v>
      </c>
      <c r="C68" s="2" t="s">
        <v>139</v>
      </c>
      <c r="D68" s="9" t="s">
        <v>67</v>
      </c>
      <c r="E68" s="9" t="s">
        <v>57</v>
      </c>
      <c r="F68" s="29">
        <v>16</v>
      </c>
      <c r="G68" s="3">
        <v>0</v>
      </c>
      <c r="H68" s="3">
        <v>0</v>
      </c>
      <c r="I68" s="25" t="s">
        <v>169</v>
      </c>
    </row>
    <row r="69" spans="1:9" ht="47.25" x14ac:dyDescent="0.2">
      <c r="A69" s="9" t="s">
        <v>64</v>
      </c>
      <c r="B69" s="9" t="s">
        <v>140</v>
      </c>
      <c r="C69" s="2" t="s">
        <v>141</v>
      </c>
      <c r="D69" s="9" t="s">
        <v>67</v>
      </c>
      <c r="E69" s="9" t="s">
        <v>57</v>
      </c>
      <c r="F69" s="29">
        <f>70328-7000</f>
        <v>63328</v>
      </c>
      <c r="G69" s="3">
        <v>0</v>
      </c>
      <c r="H69" s="3">
        <v>0</v>
      </c>
      <c r="I69" s="21" t="s">
        <v>244</v>
      </c>
    </row>
    <row r="70" spans="1:9" ht="236.25" x14ac:dyDescent="0.2">
      <c r="A70" s="9" t="s">
        <v>64</v>
      </c>
      <c r="B70" s="9" t="s">
        <v>142</v>
      </c>
      <c r="C70" s="2" t="s">
        <v>143</v>
      </c>
      <c r="D70" s="9" t="s">
        <v>67</v>
      </c>
      <c r="E70" s="9" t="s">
        <v>51</v>
      </c>
      <c r="F70" s="29">
        <v>98369.43</v>
      </c>
      <c r="G70" s="3">
        <v>0</v>
      </c>
      <c r="H70" s="3">
        <v>0</v>
      </c>
      <c r="I70" s="23" t="s">
        <v>229</v>
      </c>
    </row>
    <row r="71" spans="1:9" ht="236.25" x14ac:dyDescent="0.2">
      <c r="A71" s="9" t="s">
        <v>64</v>
      </c>
      <c r="B71" s="9" t="s">
        <v>142</v>
      </c>
      <c r="C71" s="2" t="s">
        <v>143</v>
      </c>
      <c r="D71" s="9" t="s">
        <v>67</v>
      </c>
      <c r="E71" s="9" t="s">
        <v>52</v>
      </c>
      <c r="F71" s="29">
        <v>32934.07</v>
      </c>
      <c r="G71" s="3">
        <v>0</v>
      </c>
      <c r="H71" s="3">
        <v>0</v>
      </c>
      <c r="I71" s="23" t="s">
        <v>230</v>
      </c>
    </row>
    <row r="72" spans="1:9" ht="236.25" x14ac:dyDescent="0.2">
      <c r="A72" s="9" t="s">
        <v>64</v>
      </c>
      <c r="B72" s="9" t="s">
        <v>142</v>
      </c>
      <c r="C72" s="2" t="s">
        <v>143</v>
      </c>
      <c r="D72" s="9" t="s">
        <v>67</v>
      </c>
      <c r="E72" s="9" t="s">
        <v>57</v>
      </c>
      <c r="F72" s="29">
        <v>-131303.5</v>
      </c>
      <c r="G72" s="3">
        <v>0</v>
      </c>
      <c r="H72" s="3">
        <v>0</v>
      </c>
      <c r="I72" s="23" t="s">
        <v>231</v>
      </c>
    </row>
    <row r="73" spans="1:9" ht="220.5" x14ac:dyDescent="0.2">
      <c r="A73" s="9" t="s">
        <v>64</v>
      </c>
      <c r="B73" s="9" t="s">
        <v>144</v>
      </c>
      <c r="C73" s="2" t="s">
        <v>145</v>
      </c>
      <c r="D73" s="9" t="s">
        <v>67</v>
      </c>
      <c r="E73" s="9" t="s">
        <v>51</v>
      </c>
      <c r="F73" s="29">
        <v>46064.07</v>
      </c>
      <c r="G73" s="3">
        <v>0</v>
      </c>
      <c r="H73" s="3">
        <v>0</v>
      </c>
      <c r="I73" s="23" t="s">
        <v>238</v>
      </c>
    </row>
    <row r="74" spans="1:9" ht="220.5" x14ac:dyDescent="0.2">
      <c r="A74" s="9" t="s">
        <v>64</v>
      </c>
      <c r="B74" s="9" t="s">
        <v>144</v>
      </c>
      <c r="C74" s="2" t="s">
        <v>145</v>
      </c>
      <c r="D74" s="9" t="s">
        <v>67</v>
      </c>
      <c r="E74" s="9" t="s">
        <v>52</v>
      </c>
      <c r="F74" s="29">
        <v>18207.650000000001</v>
      </c>
      <c r="G74" s="3">
        <v>0</v>
      </c>
      <c r="H74" s="3">
        <v>0</v>
      </c>
      <c r="I74" s="23" t="s">
        <v>239</v>
      </c>
    </row>
    <row r="75" spans="1:9" ht="220.5" x14ac:dyDescent="0.2">
      <c r="A75" s="9" t="s">
        <v>64</v>
      </c>
      <c r="B75" s="9" t="s">
        <v>144</v>
      </c>
      <c r="C75" s="2" t="s">
        <v>145</v>
      </c>
      <c r="D75" s="9" t="s">
        <v>67</v>
      </c>
      <c r="E75" s="9" t="s">
        <v>57</v>
      </c>
      <c r="F75" s="29">
        <v>-64271.72</v>
      </c>
      <c r="G75" s="3">
        <v>0</v>
      </c>
      <c r="H75" s="3">
        <v>0</v>
      </c>
      <c r="I75" s="23" t="s">
        <v>240</v>
      </c>
    </row>
    <row r="76" spans="1:9" ht="47.25" x14ac:dyDescent="0.2">
      <c r="A76" s="9" t="s">
        <v>64</v>
      </c>
      <c r="B76" s="9" t="s">
        <v>69</v>
      </c>
      <c r="C76" s="2" t="s">
        <v>70</v>
      </c>
      <c r="D76" s="9" t="s">
        <v>67</v>
      </c>
      <c r="E76" s="9" t="s">
        <v>51</v>
      </c>
      <c r="F76" s="29">
        <v>156625.29</v>
      </c>
      <c r="G76" s="3">
        <v>0</v>
      </c>
      <c r="H76" s="3">
        <v>0</v>
      </c>
      <c r="I76" s="23" t="s">
        <v>232</v>
      </c>
    </row>
    <row r="77" spans="1:9" ht="47.25" x14ac:dyDescent="0.2">
      <c r="A77" s="9" t="s">
        <v>64</v>
      </c>
      <c r="B77" s="9" t="s">
        <v>69</v>
      </c>
      <c r="C77" s="2" t="s">
        <v>70</v>
      </c>
      <c r="D77" s="9" t="s">
        <v>67</v>
      </c>
      <c r="E77" s="9" t="s">
        <v>52</v>
      </c>
      <c r="F77" s="29">
        <v>57319.51</v>
      </c>
      <c r="G77" s="3">
        <v>0</v>
      </c>
      <c r="H77" s="3">
        <v>0</v>
      </c>
      <c r="I77" s="23" t="s">
        <v>233</v>
      </c>
    </row>
    <row r="78" spans="1:9" ht="47.25" x14ac:dyDescent="0.2">
      <c r="A78" s="9" t="s">
        <v>64</v>
      </c>
      <c r="B78" s="9" t="s">
        <v>69</v>
      </c>
      <c r="C78" s="2" t="s">
        <v>70</v>
      </c>
      <c r="D78" s="9" t="s">
        <v>67</v>
      </c>
      <c r="E78" s="9" t="s">
        <v>57</v>
      </c>
      <c r="F78" s="29">
        <v>-213944.8</v>
      </c>
      <c r="G78" s="3">
        <v>0</v>
      </c>
      <c r="H78" s="3">
        <v>0</v>
      </c>
      <c r="I78" s="23" t="s">
        <v>234</v>
      </c>
    </row>
    <row r="79" spans="1:9" ht="47.25" x14ac:dyDescent="0.2">
      <c r="A79" s="9" t="s">
        <v>64</v>
      </c>
      <c r="B79" s="9" t="s">
        <v>71</v>
      </c>
      <c r="C79" s="2" t="s">
        <v>56</v>
      </c>
      <c r="D79" s="9" t="s">
        <v>72</v>
      </c>
      <c r="E79" s="9" t="s">
        <v>148</v>
      </c>
      <c r="F79" s="29">
        <v>846330.99</v>
      </c>
      <c r="G79" s="3">
        <v>0</v>
      </c>
      <c r="H79" s="3">
        <v>0</v>
      </c>
      <c r="I79" s="23" t="s">
        <v>241</v>
      </c>
    </row>
    <row r="80" spans="1:9" ht="47.25" x14ac:dyDescent="0.2">
      <c r="A80" s="9" t="s">
        <v>64</v>
      </c>
      <c r="B80" s="9" t="s">
        <v>71</v>
      </c>
      <c r="C80" s="2" t="s">
        <v>56</v>
      </c>
      <c r="D80" s="9" t="s">
        <v>72</v>
      </c>
      <c r="E80" s="9" t="s">
        <v>149</v>
      </c>
      <c r="F80" s="29">
        <v>202062.03</v>
      </c>
      <c r="G80" s="3">
        <v>0</v>
      </c>
      <c r="H80" s="3">
        <v>0</v>
      </c>
      <c r="I80" s="23" t="s">
        <v>242</v>
      </c>
    </row>
    <row r="81" spans="1:9" ht="157.5" x14ac:dyDescent="0.2">
      <c r="A81" s="9" t="s">
        <v>64</v>
      </c>
      <c r="B81" s="9" t="s">
        <v>71</v>
      </c>
      <c r="C81" s="2" t="s">
        <v>56</v>
      </c>
      <c r="D81" s="9" t="s">
        <v>72</v>
      </c>
      <c r="E81" s="9" t="s">
        <v>57</v>
      </c>
      <c r="F81" s="29">
        <f>494660.65+854342.8-24082</f>
        <v>1324921.4500000002</v>
      </c>
      <c r="G81" s="3">
        <v>0</v>
      </c>
      <c r="H81" s="3">
        <v>0</v>
      </c>
      <c r="I81" s="25" t="s">
        <v>243</v>
      </c>
    </row>
    <row r="82" spans="1:9" ht="47.25" x14ac:dyDescent="0.2">
      <c r="A82" s="9" t="s">
        <v>64</v>
      </c>
      <c r="B82" s="9" t="s">
        <v>71</v>
      </c>
      <c r="C82" s="2" t="s">
        <v>56</v>
      </c>
      <c r="D82" s="9" t="s">
        <v>72</v>
      </c>
      <c r="E82" s="9">
        <v>852</v>
      </c>
      <c r="F82" s="29">
        <v>915</v>
      </c>
      <c r="G82" s="3">
        <v>0</v>
      </c>
      <c r="H82" s="3">
        <v>0</v>
      </c>
      <c r="I82" s="23" t="s">
        <v>227</v>
      </c>
    </row>
    <row r="83" spans="1:9" ht="94.5" x14ac:dyDescent="0.2">
      <c r="A83" s="9" t="s">
        <v>64</v>
      </c>
      <c r="B83" s="9" t="s">
        <v>73</v>
      </c>
      <c r="C83" s="2" t="s">
        <v>74</v>
      </c>
      <c r="D83" s="9" t="s">
        <v>72</v>
      </c>
      <c r="E83" s="9" t="s">
        <v>57</v>
      </c>
      <c r="F83" s="29">
        <v>-15000</v>
      </c>
      <c r="G83" s="3">
        <v>0</v>
      </c>
      <c r="H83" s="3">
        <v>0</v>
      </c>
      <c r="I83" s="23" t="s">
        <v>252</v>
      </c>
    </row>
    <row r="84" spans="1:9" ht="94.5" x14ac:dyDescent="0.2">
      <c r="A84" s="9" t="s">
        <v>64</v>
      </c>
      <c r="B84" s="9" t="s">
        <v>75</v>
      </c>
      <c r="C84" s="2" t="s">
        <v>76</v>
      </c>
      <c r="D84" s="9" t="s">
        <v>72</v>
      </c>
      <c r="E84" s="9" t="s">
        <v>58</v>
      </c>
      <c r="F84" s="29">
        <f>3327.57+19122.4+21507.71</f>
        <v>43957.68</v>
      </c>
      <c r="G84" s="3">
        <v>0</v>
      </c>
      <c r="H84" s="3">
        <v>0</v>
      </c>
      <c r="I84" s="23" t="s">
        <v>253</v>
      </c>
    </row>
    <row r="85" spans="1:9" ht="47.25" x14ac:dyDescent="0.2">
      <c r="A85" s="9" t="s">
        <v>64</v>
      </c>
      <c r="B85" s="9" t="s">
        <v>75</v>
      </c>
      <c r="C85" s="2" t="s">
        <v>76</v>
      </c>
      <c r="D85" s="9" t="s">
        <v>72</v>
      </c>
      <c r="E85" s="9" t="s">
        <v>179</v>
      </c>
      <c r="F85" s="29">
        <v>350000</v>
      </c>
      <c r="G85" s="3">
        <v>0</v>
      </c>
      <c r="H85" s="3">
        <v>0</v>
      </c>
      <c r="I85" s="23" t="s">
        <v>254</v>
      </c>
    </row>
    <row r="86" spans="1:9" ht="94.5" x14ac:dyDescent="0.2">
      <c r="A86" s="9" t="s">
        <v>64</v>
      </c>
      <c r="B86" s="9" t="s">
        <v>146</v>
      </c>
      <c r="C86" s="2" t="s">
        <v>147</v>
      </c>
      <c r="D86" s="9" t="s">
        <v>72</v>
      </c>
      <c r="E86" s="9" t="s">
        <v>51</v>
      </c>
      <c r="F86" s="29">
        <v>4389.08</v>
      </c>
      <c r="G86" s="3">
        <v>0</v>
      </c>
      <c r="H86" s="3">
        <v>0</v>
      </c>
      <c r="I86" s="23" t="s">
        <v>235</v>
      </c>
    </row>
    <row r="87" spans="1:9" ht="94.5" x14ac:dyDescent="0.2">
      <c r="A87" s="9" t="s">
        <v>64</v>
      </c>
      <c r="B87" s="9" t="s">
        <v>146</v>
      </c>
      <c r="C87" s="2" t="s">
        <v>147</v>
      </c>
      <c r="D87" s="9" t="s">
        <v>72</v>
      </c>
      <c r="E87" s="9" t="s">
        <v>52</v>
      </c>
      <c r="F87" s="29">
        <v>2067.06</v>
      </c>
      <c r="G87" s="3">
        <v>0</v>
      </c>
      <c r="H87" s="3">
        <v>0</v>
      </c>
      <c r="I87" s="23" t="s">
        <v>236</v>
      </c>
    </row>
    <row r="88" spans="1:9" ht="94.5" x14ac:dyDescent="0.2">
      <c r="A88" s="9" t="s">
        <v>64</v>
      </c>
      <c r="B88" s="9" t="s">
        <v>146</v>
      </c>
      <c r="C88" s="2" t="s">
        <v>147</v>
      </c>
      <c r="D88" s="9" t="s">
        <v>72</v>
      </c>
      <c r="E88" s="9" t="s">
        <v>57</v>
      </c>
      <c r="F88" s="29">
        <v>-6456.14</v>
      </c>
      <c r="G88" s="3">
        <v>0</v>
      </c>
      <c r="H88" s="3">
        <v>0</v>
      </c>
      <c r="I88" s="23" t="s">
        <v>237</v>
      </c>
    </row>
    <row r="89" spans="1:9" ht="63" x14ac:dyDescent="0.2">
      <c r="A89" s="9" t="s">
        <v>64</v>
      </c>
      <c r="B89" s="9" t="s">
        <v>272</v>
      </c>
      <c r="C89" s="2" t="s">
        <v>273</v>
      </c>
      <c r="D89" s="9" t="s">
        <v>72</v>
      </c>
      <c r="E89" s="9" t="s">
        <v>22</v>
      </c>
      <c r="F89" s="29">
        <v>551221.79</v>
      </c>
      <c r="G89" s="3">
        <v>0</v>
      </c>
      <c r="H89" s="3">
        <v>0</v>
      </c>
      <c r="I89" s="23" t="s">
        <v>274</v>
      </c>
    </row>
    <row r="90" spans="1:9" ht="47.25" x14ac:dyDescent="0.2">
      <c r="A90" s="9" t="s">
        <v>64</v>
      </c>
      <c r="B90" s="9" t="s">
        <v>275</v>
      </c>
      <c r="C90" s="2" t="s">
        <v>276</v>
      </c>
      <c r="D90" s="9" t="s">
        <v>277</v>
      </c>
      <c r="E90" s="9" t="s">
        <v>51</v>
      </c>
      <c r="F90" s="29">
        <v>3711.7</v>
      </c>
      <c r="G90" s="3">
        <v>0</v>
      </c>
      <c r="H90" s="3">
        <v>0</v>
      </c>
      <c r="I90" s="23" t="s">
        <v>278</v>
      </c>
    </row>
    <row r="91" spans="1:9" ht="47.25" x14ac:dyDescent="0.2">
      <c r="A91" s="9" t="s">
        <v>64</v>
      </c>
      <c r="B91" s="9" t="s">
        <v>275</v>
      </c>
      <c r="C91" s="2" t="s">
        <v>276</v>
      </c>
      <c r="D91" s="9" t="s">
        <v>277</v>
      </c>
      <c r="E91" s="9" t="s">
        <v>52</v>
      </c>
      <c r="F91" s="29">
        <v>10850.08</v>
      </c>
      <c r="G91" s="3">
        <v>0</v>
      </c>
      <c r="H91" s="3">
        <v>0</v>
      </c>
      <c r="I91" s="23" t="s">
        <v>279</v>
      </c>
    </row>
    <row r="92" spans="1:9" ht="47.25" x14ac:dyDescent="0.2">
      <c r="A92" s="9" t="s">
        <v>64</v>
      </c>
      <c r="B92" s="9" t="s">
        <v>275</v>
      </c>
      <c r="C92" s="2" t="s">
        <v>276</v>
      </c>
      <c r="D92" s="9" t="s">
        <v>277</v>
      </c>
      <c r="E92" s="9" t="s">
        <v>57</v>
      </c>
      <c r="F92" s="29">
        <v>-14561.78</v>
      </c>
      <c r="G92" s="3">
        <v>0</v>
      </c>
      <c r="H92" s="3">
        <v>0</v>
      </c>
      <c r="I92" s="23" t="s">
        <v>280</v>
      </c>
    </row>
    <row r="93" spans="1:9" ht="47.25" x14ac:dyDescent="0.2">
      <c r="A93" s="9" t="s">
        <v>64</v>
      </c>
      <c r="B93" s="9" t="s">
        <v>77</v>
      </c>
      <c r="C93" s="2" t="s">
        <v>78</v>
      </c>
      <c r="D93" s="9" t="s">
        <v>79</v>
      </c>
      <c r="E93" s="9" t="s">
        <v>148</v>
      </c>
      <c r="F93" s="29">
        <f>314876.28+479667.65</f>
        <v>794543.93</v>
      </c>
      <c r="G93" s="3">
        <v>0</v>
      </c>
      <c r="H93" s="3">
        <v>0</v>
      </c>
      <c r="I93" s="23" t="s">
        <v>281</v>
      </c>
    </row>
    <row r="94" spans="1:9" ht="63" x14ac:dyDescent="0.2">
      <c r="A94" s="9" t="s">
        <v>64</v>
      </c>
      <c r="B94" s="9" t="s">
        <v>77</v>
      </c>
      <c r="C94" s="2" t="s">
        <v>78</v>
      </c>
      <c r="D94" s="9" t="s">
        <v>79</v>
      </c>
      <c r="E94" s="9" t="s">
        <v>149</v>
      </c>
      <c r="F94" s="29">
        <f>-187246+374082.7</f>
        <v>186836.7</v>
      </c>
      <c r="G94" s="3">
        <v>0</v>
      </c>
      <c r="H94" s="3">
        <v>0</v>
      </c>
      <c r="I94" s="23" t="s">
        <v>282</v>
      </c>
    </row>
    <row r="95" spans="1:9" ht="78.75" x14ac:dyDescent="0.2">
      <c r="A95" s="9" t="s">
        <v>64</v>
      </c>
      <c r="B95" s="9" t="s">
        <v>77</v>
      </c>
      <c r="C95" s="2" t="s">
        <v>78</v>
      </c>
      <c r="D95" s="9" t="s">
        <v>79</v>
      </c>
      <c r="E95" s="9" t="s">
        <v>57</v>
      </c>
      <c r="F95" s="29">
        <f>35888+26000</f>
        <v>61888</v>
      </c>
      <c r="G95" s="3">
        <v>0</v>
      </c>
      <c r="H95" s="3">
        <v>0</v>
      </c>
      <c r="I95" s="23" t="s">
        <v>251</v>
      </c>
    </row>
    <row r="96" spans="1:9" ht="63" x14ac:dyDescent="0.2">
      <c r="A96" s="9" t="s">
        <v>64</v>
      </c>
      <c r="B96" s="9" t="s">
        <v>80</v>
      </c>
      <c r="C96" s="2" t="s">
        <v>81</v>
      </c>
      <c r="D96" s="9" t="s">
        <v>79</v>
      </c>
      <c r="E96" s="9" t="s">
        <v>57</v>
      </c>
      <c r="F96" s="29">
        <f>-35888+12208</f>
        <v>-23680</v>
      </c>
      <c r="G96" s="3">
        <v>0</v>
      </c>
      <c r="H96" s="3">
        <v>0</v>
      </c>
      <c r="I96" s="23" t="s">
        <v>250</v>
      </c>
    </row>
    <row r="97" spans="1:9" ht="63" x14ac:dyDescent="0.2">
      <c r="A97" s="9" t="s">
        <v>64</v>
      </c>
      <c r="B97" s="9" t="s">
        <v>124</v>
      </c>
      <c r="C97" s="2" t="s">
        <v>125</v>
      </c>
      <c r="D97" s="9" t="s">
        <v>84</v>
      </c>
      <c r="E97" s="9" t="s">
        <v>126</v>
      </c>
      <c r="F97" s="29">
        <v>437555</v>
      </c>
      <c r="G97" s="3">
        <v>0</v>
      </c>
      <c r="H97" s="3">
        <v>0</v>
      </c>
      <c r="I97" s="26" t="s">
        <v>170</v>
      </c>
    </row>
    <row r="98" spans="1:9" ht="63" x14ac:dyDescent="0.2">
      <c r="A98" s="9" t="s">
        <v>64</v>
      </c>
      <c r="B98" s="9" t="s">
        <v>269</v>
      </c>
      <c r="C98" s="2" t="s">
        <v>270</v>
      </c>
      <c r="D98" s="9" t="s">
        <v>84</v>
      </c>
      <c r="E98" s="9" t="s">
        <v>126</v>
      </c>
      <c r="F98" s="29">
        <v>70000</v>
      </c>
      <c r="G98" s="3">
        <v>0</v>
      </c>
      <c r="H98" s="3">
        <v>0</v>
      </c>
      <c r="I98" s="26" t="s">
        <v>271</v>
      </c>
    </row>
    <row r="99" spans="1:9" ht="94.5" x14ac:dyDescent="0.2">
      <c r="A99" s="9" t="s">
        <v>64</v>
      </c>
      <c r="B99" s="9" t="s">
        <v>82</v>
      </c>
      <c r="C99" s="2" t="s">
        <v>83</v>
      </c>
      <c r="D99" s="9" t="s">
        <v>84</v>
      </c>
      <c r="E99" s="9" t="s">
        <v>85</v>
      </c>
      <c r="F99" s="3">
        <v>0</v>
      </c>
      <c r="G99" s="29">
        <v>-11008000</v>
      </c>
      <c r="H99" s="3">
        <v>0</v>
      </c>
      <c r="I99" s="27" t="s">
        <v>194</v>
      </c>
    </row>
    <row r="100" spans="1:9" ht="63" x14ac:dyDescent="0.2">
      <c r="A100" s="9" t="s">
        <v>64</v>
      </c>
      <c r="B100" s="9">
        <v>1042681990</v>
      </c>
      <c r="C100" s="2" t="s">
        <v>196</v>
      </c>
      <c r="D100" s="9" t="s">
        <v>84</v>
      </c>
      <c r="E100" s="9">
        <v>244</v>
      </c>
      <c r="F100" s="3">
        <v>0</v>
      </c>
      <c r="G100" s="29">
        <v>11008000</v>
      </c>
      <c r="H100" s="3">
        <v>0</v>
      </c>
      <c r="I100" s="27" t="s">
        <v>195</v>
      </c>
    </row>
    <row r="101" spans="1:9" ht="47.25" x14ac:dyDescent="0.2">
      <c r="A101" s="9" t="s">
        <v>64</v>
      </c>
      <c r="B101" s="9" t="s">
        <v>264</v>
      </c>
      <c r="C101" s="2" t="s">
        <v>265</v>
      </c>
      <c r="D101" s="9" t="s">
        <v>261</v>
      </c>
      <c r="E101" s="9" t="s">
        <v>57</v>
      </c>
      <c r="F101" s="29">
        <v>-663692.44999999995</v>
      </c>
      <c r="G101" s="3">
        <v>0</v>
      </c>
      <c r="H101" s="3">
        <v>0</v>
      </c>
      <c r="I101" s="31" t="s">
        <v>266</v>
      </c>
    </row>
    <row r="102" spans="1:9" ht="267.75" x14ac:dyDescent="0.2">
      <c r="A102" s="9" t="s">
        <v>64</v>
      </c>
      <c r="B102" s="9" t="s">
        <v>259</v>
      </c>
      <c r="C102" s="2" t="s">
        <v>260</v>
      </c>
      <c r="D102" s="9" t="s">
        <v>261</v>
      </c>
      <c r="E102" s="9" t="s">
        <v>15</v>
      </c>
      <c r="F102" s="29">
        <v>512698.87</v>
      </c>
      <c r="G102" s="3">
        <v>0</v>
      </c>
      <c r="H102" s="11">
        <v>0</v>
      </c>
      <c r="I102" s="32" t="s">
        <v>267</v>
      </c>
    </row>
    <row r="103" spans="1:9" ht="47.25" x14ac:dyDescent="0.2">
      <c r="A103" s="9" t="s">
        <v>64</v>
      </c>
      <c r="B103" s="9" t="s">
        <v>262</v>
      </c>
      <c r="C103" s="2" t="s">
        <v>263</v>
      </c>
      <c r="D103" s="9" t="s">
        <v>261</v>
      </c>
      <c r="E103" s="9" t="s">
        <v>15</v>
      </c>
      <c r="F103" s="29">
        <v>7549679.1200000001</v>
      </c>
      <c r="G103" s="3">
        <v>0</v>
      </c>
      <c r="H103" s="11">
        <v>0</v>
      </c>
      <c r="I103" s="33" t="s">
        <v>268</v>
      </c>
    </row>
    <row r="104" spans="1:9" ht="31.5" x14ac:dyDescent="0.2">
      <c r="A104" s="9" t="s">
        <v>64</v>
      </c>
      <c r="B104" s="9" t="s">
        <v>122</v>
      </c>
      <c r="C104" s="2" t="s">
        <v>123</v>
      </c>
      <c r="D104" s="10" t="s">
        <v>121</v>
      </c>
      <c r="E104" s="9">
        <v>245</v>
      </c>
      <c r="F104" s="29">
        <f>-2389491.96-48765.14</f>
        <v>-2438257.1</v>
      </c>
      <c r="G104" s="3">
        <v>0</v>
      </c>
      <c r="H104" s="3">
        <v>0</v>
      </c>
      <c r="I104" s="23" t="s">
        <v>171</v>
      </c>
    </row>
    <row r="105" spans="1:9" ht="31.5" x14ac:dyDescent="0.2">
      <c r="A105" s="9" t="s">
        <v>64</v>
      </c>
      <c r="B105" s="9" t="s">
        <v>256</v>
      </c>
      <c r="C105" s="2" t="s">
        <v>257</v>
      </c>
      <c r="D105" s="9" t="s">
        <v>258</v>
      </c>
      <c r="E105" s="9" t="s">
        <v>126</v>
      </c>
      <c r="F105" s="29">
        <v>30275</v>
      </c>
      <c r="G105" s="3">
        <v>0</v>
      </c>
      <c r="H105" s="3">
        <v>0</v>
      </c>
      <c r="I105" s="26" t="s">
        <v>283</v>
      </c>
    </row>
    <row r="106" spans="1:9" ht="126" x14ac:dyDescent="0.2">
      <c r="A106" s="9" t="s">
        <v>64</v>
      </c>
      <c r="B106" s="9" t="s">
        <v>255</v>
      </c>
      <c r="C106" s="2" t="s">
        <v>186</v>
      </c>
      <c r="D106" s="9" t="s">
        <v>41</v>
      </c>
      <c r="E106" s="9" t="s">
        <v>97</v>
      </c>
      <c r="F106" s="29">
        <v>-8400</v>
      </c>
      <c r="G106" s="3">
        <v>0</v>
      </c>
      <c r="H106" s="11">
        <v>0</v>
      </c>
      <c r="I106" s="32" t="s">
        <v>285</v>
      </c>
    </row>
    <row r="107" spans="1:9" ht="126" x14ac:dyDescent="0.2">
      <c r="A107" s="9" t="s">
        <v>64</v>
      </c>
      <c r="B107" s="9" t="s">
        <v>255</v>
      </c>
      <c r="C107" s="2" t="s">
        <v>186</v>
      </c>
      <c r="D107" s="9" t="s">
        <v>41</v>
      </c>
      <c r="E107" s="9" t="s">
        <v>22</v>
      </c>
      <c r="F107" s="29">
        <v>-16000</v>
      </c>
      <c r="G107" s="3">
        <v>0</v>
      </c>
      <c r="H107" s="11">
        <v>0</v>
      </c>
      <c r="I107" s="32" t="s">
        <v>284</v>
      </c>
    </row>
    <row r="108" spans="1:9" ht="78.75" x14ac:dyDescent="0.2">
      <c r="A108" s="9" t="s">
        <v>64</v>
      </c>
      <c r="B108" s="9" t="s">
        <v>86</v>
      </c>
      <c r="C108" s="2" t="s">
        <v>40</v>
      </c>
      <c r="D108" s="9" t="s">
        <v>41</v>
      </c>
      <c r="E108" s="9" t="s">
        <v>22</v>
      </c>
      <c r="F108" s="29">
        <f>552000+513888.83+880549.93+2282.94+11280+56352.44</f>
        <v>2016354.1400000001</v>
      </c>
      <c r="G108" s="3">
        <v>0</v>
      </c>
      <c r="H108" s="3">
        <v>0</v>
      </c>
      <c r="I108" s="21" t="s">
        <v>286</v>
      </c>
    </row>
    <row r="109" spans="1:9" ht="94.5" x14ac:dyDescent="0.2">
      <c r="A109" s="9" t="s">
        <v>64</v>
      </c>
      <c r="B109" s="9">
        <v>1043514210</v>
      </c>
      <c r="C109" s="2" t="s">
        <v>129</v>
      </c>
      <c r="D109" s="9" t="s">
        <v>89</v>
      </c>
      <c r="E109" s="9" t="s">
        <v>22</v>
      </c>
      <c r="F109" s="29">
        <v>-17650</v>
      </c>
      <c r="G109" s="3">
        <v>0</v>
      </c>
      <c r="H109" s="3">
        <v>0</v>
      </c>
      <c r="I109" s="21" t="s">
        <v>172</v>
      </c>
    </row>
    <row r="110" spans="1:9" ht="110.25" x14ac:dyDescent="0.2">
      <c r="A110" s="9" t="s">
        <v>64</v>
      </c>
      <c r="B110" s="9" t="s">
        <v>87</v>
      </c>
      <c r="C110" s="2" t="s">
        <v>88</v>
      </c>
      <c r="D110" s="9" t="s">
        <v>89</v>
      </c>
      <c r="E110" s="9" t="s">
        <v>22</v>
      </c>
      <c r="F110" s="29">
        <f>753000+219102.47+33161.45+36334.01+41000+32621.24+21000</f>
        <v>1136219.17</v>
      </c>
      <c r="G110" s="3">
        <v>0</v>
      </c>
      <c r="H110" s="3">
        <v>0</v>
      </c>
      <c r="I110" s="21" t="s">
        <v>287</v>
      </c>
    </row>
    <row r="111" spans="1:9" ht="157.5" x14ac:dyDescent="0.2">
      <c r="A111" s="9" t="s">
        <v>64</v>
      </c>
      <c r="B111" s="9" t="s">
        <v>90</v>
      </c>
      <c r="C111" s="2" t="s">
        <v>91</v>
      </c>
      <c r="D111" s="9" t="s">
        <v>89</v>
      </c>
      <c r="E111" s="9" t="s">
        <v>22</v>
      </c>
      <c r="F111" s="29">
        <f>1405671.57-186231.57+1507393.14+35980.4+74863.51+650010.37+1044255+9035.66+40736+70000+20576.49</f>
        <v>4672290.57</v>
      </c>
      <c r="G111" s="3">
        <v>0</v>
      </c>
      <c r="H111" s="3">
        <v>0</v>
      </c>
      <c r="I111" s="21" t="s">
        <v>288</v>
      </c>
    </row>
    <row r="112" spans="1:9" ht="78.75" x14ac:dyDescent="0.2">
      <c r="A112" s="9" t="s">
        <v>64</v>
      </c>
      <c r="B112" s="9" t="s">
        <v>92</v>
      </c>
      <c r="C112" s="2" t="s">
        <v>93</v>
      </c>
      <c r="D112" s="9" t="s">
        <v>89</v>
      </c>
      <c r="E112" s="9" t="s">
        <v>22</v>
      </c>
      <c r="F112" s="29">
        <f>47000+122829.06+25054.22+6815+6000+10350.8</f>
        <v>218049.08</v>
      </c>
      <c r="G112" s="3">
        <v>0</v>
      </c>
      <c r="H112" s="3">
        <v>0</v>
      </c>
      <c r="I112" s="21" t="s">
        <v>289</v>
      </c>
    </row>
    <row r="113" spans="1:9" ht="31.5" x14ac:dyDescent="0.2">
      <c r="A113" s="9" t="s">
        <v>64</v>
      </c>
      <c r="B113" s="9" t="s">
        <v>202</v>
      </c>
      <c r="C113" s="2" t="s">
        <v>203</v>
      </c>
      <c r="D113" s="9" t="s">
        <v>204</v>
      </c>
      <c r="E113" s="9" t="s">
        <v>57</v>
      </c>
      <c r="F113" s="29">
        <v>161000</v>
      </c>
      <c r="G113" s="3">
        <v>0</v>
      </c>
      <c r="H113" s="3">
        <v>0</v>
      </c>
      <c r="I113" s="21" t="s">
        <v>248</v>
      </c>
    </row>
    <row r="114" spans="1:9" ht="31.5" x14ac:dyDescent="0.2">
      <c r="A114" s="9" t="s">
        <v>64</v>
      </c>
      <c r="B114" s="9" t="s">
        <v>197</v>
      </c>
      <c r="C114" s="2" t="s">
        <v>198</v>
      </c>
      <c r="D114" s="9" t="s">
        <v>199</v>
      </c>
      <c r="E114" s="9" t="s">
        <v>200</v>
      </c>
      <c r="F114" s="29">
        <v>1027791.6</v>
      </c>
      <c r="G114" s="3">
        <v>0</v>
      </c>
      <c r="H114" s="3">
        <v>0</v>
      </c>
      <c r="I114" s="21" t="s">
        <v>201</v>
      </c>
    </row>
    <row r="115" spans="1:9" ht="110.25" x14ac:dyDescent="0.2">
      <c r="A115" s="9" t="s">
        <v>64</v>
      </c>
      <c r="B115" s="9" t="s">
        <v>150</v>
      </c>
      <c r="C115" s="2" t="s">
        <v>151</v>
      </c>
      <c r="D115" s="9" t="s">
        <v>96</v>
      </c>
      <c r="E115" s="9" t="s">
        <v>152</v>
      </c>
      <c r="F115" s="29">
        <v>-2068200</v>
      </c>
      <c r="G115" s="3">
        <v>0</v>
      </c>
      <c r="H115" s="3">
        <v>0</v>
      </c>
      <c r="I115" s="23" t="s">
        <v>173</v>
      </c>
    </row>
    <row r="116" spans="1:9" ht="110.25" x14ac:dyDescent="0.2">
      <c r="A116" s="9" t="s">
        <v>64</v>
      </c>
      <c r="B116" s="9" t="s">
        <v>150</v>
      </c>
      <c r="C116" s="2" t="s">
        <v>151</v>
      </c>
      <c r="D116" s="9" t="s">
        <v>96</v>
      </c>
      <c r="E116" s="9" t="s">
        <v>119</v>
      </c>
      <c r="F116" s="29">
        <v>-2000000</v>
      </c>
      <c r="G116" s="3">
        <v>0</v>
      </c>
      <c r="H116" s="3">
        <v>0</v>
      </c>
      <c r="I116" s="23" t="s">
        <v>321</v>
      </c>
    </row>
    <row r="117" spans="1:9" ht="110.25" x14ac:dyDescent="0.2">
      <c r="A117" s="9" t="s">
        <v>64</v>
      </c>
      <c r="B117" s="9" t="s">
        <v>320</v>
      </c>
      <c r="C117" s="2" t="s">
        <v>323</v>
      </c>
      <c r="D117" s="9" t="s">
        <v>96</v>
      </c>
      <c r="E117" s="9">
        <v>322</v>
      </c>
      <c r="F117" s="29">
        <f>-1737681</f>
        <v>-1737681</v>
      </c>
      <c r="G117" s="3">
        <v>0</v>
      </c>
      <c r="H117" s="3">
        <v>0</v>
      </c>
      <c r="I117" s="23" t="s">
        <v>324</v>
      </c>
    </row>
    <row r="118" spans="1:9" ht="110.25" x14ac:dyDescent="0.2">
      <c r="A118" s="9" t="s">
        <v>64</v>
      </c>
      <c r="B118" s="9" t="s">
        <v>320</v>
      </c>
      <c r="C118" s="2" t="s">
        <v>323</v>
      </c>
      <c r="D118" s="9" t="s">
        <v>96</v>
      </c>
      <c r="E118" s="9">
        <v>412</v>
      </c>
      <c r="F118" s="29">
        <v>-56933.35</v>
      </c>
      <c r="G118" s="3">
        <v>0</v>
      </c>
      <c r="H118" s="3">
        <v>0</v>
      </c>
      <c r="I118" s="23" t="s">
        <v>325</v>
      </c>
    </row>
    <row r="119" spans="1:9" ht="47.25" x14ac:dyDescent="0.2">
      <c r="A119" s="9" t="s">
        <v>64</v>
      </c>
      <c r="B119" s="9" t="s">
        <v>94</v>
      </c>
      <c r="C119" s="2" t="s">
        <v>95</v>
      </c>
      <c r="D119" s="9" t="s">
        <v>96</v>
      </c>
      <c r="E119" s="9" t="s">
        <v>97</v>
      </c>
      <c r="F119" s="29">
        <v>-45019.62</v>
      </c>
      <c r="G119" s="3">
        <v>0</v>
      </c>
      <c r="H119" s="3">
        <v>0</v>
      </c>
      <c r="I119" s="23" t="s">
        <v>322</v>
      </c>
    </row>
    <row r="120" spans="1:9" s="8" customFormat="1" x14ac:dyDescent="0.2">
      <c r="A120" s="36" t="s">
        <v>16</v>
      </c>
      <c r="B120" s="36"/>
      <c r="C120" s="36"/>
      <c r="D120" s="36"/>
      <c r="E120" s="36"/>
      <c r="F120" s="7">
        <f>SUM(F60:F119)</f>
        <v>18743109.089999992</v>
      </c>
      <c r="G120" s="7">
        <v>0</v>
      </c>
      <c r="H120" s="7">
        <v>0</v>
      </c>
      <c r="I120" s="18" t="s">
        <v>9</v>
      </c>
    </row>
    <row r="121" spans="1:9" x14ac:dyDescent="0.2">
      <c r="A121" s="40" t="s">
        <v>153</v>
      </c>
      <c r="B121" s="40"/>
      <c r="C121" s="40"/>
      <c r="D121" s="40"/>
      <c r="E121" s="40"/>
      <c r="F121" s="40"/>
      <c r="G121" s="40"/>
      <c r="H121" s="40"/>
    </row>
    <row r="122" spans="1:9" ht="47.25" x14ac:dyDescent="0.2">
      <c r="A122" s="9" t="s">
        <v>154</v>
      </c>
      <c r="B122" s="9" t="s">
        <v>155</v>
      </c>
      <c r="C122" s="2" t="s">
        <v>49</v>
      </c>
      <c r="D122" s="9" t="s">
        <v>121</v>
      </c>
      <c r="E122" s="9" t="s">
        <v>51</v>
      </c>
      <c r="F122" s="29">
        <f>136686+390232.79</f>
        <v>526918.79</v>
      </c>
      <c r="G122" s="3">
        <v>0</v>
      </c>
      <c r="H122" s="3">
        <v>0</v>
      </c>
      <c r="I122" s="21" t="s">
        <v>290</v>
      </c>
    </row>
    <row r="123" spans="1:9" ht="63" x14ac:dyDescent="0.2">
      <c r="A123" s="9" t="s">
        <v>154</v>
      </c>
      <c r="B123" s="9" t="s">
        <v>155</v>
      </c>
      <c r="C123" s="2" t="s">
        <v>49</v>
      </c>
      <c r="D123" s="9" t="s">
        <v>121</v>
      </c>
      <c r="E123" s="9" t="s">
        <v>52</v>
      </c>
      <c r="F123" s="29">
        <f>-136686+264751.53</f>
        <v>128065.53000000003</v>
      </c>
      <c r="G123" s="3">
        <v>0</v>
      </c>
      <c r="H123" s="3">
        <v>0</v>
      </c>
      <c r="I123" s="21" t="s">
        <v>291</v>
      </c>
    </row>
    <row r="124" spans="1:9" ht="47.25" x14ac:dyDescent="0.2">
      <c r="A124" s="9" t="s">
        <v>154</v>
      </c>
      <c r="B124" s="9" t="s">
        <v>155</v>
      </c>
      <c r="C124" s="2" t="s">
        <v>49</v>
      </c>
      <c r="D124" s="9" t="s">
        <v>121</v>
      </c>
      <c r="E124" s="9" t="s">
        <v>57</v>
      </c>
      <c r="F124" s="29">
        <v>51350</v>
      </c>
      <c r="G124" s="3">
        <v>0</v>
      </c>
      <c r="H124" s="3">
        <v>0</v>
      </c>
      <c r="I124" s="21" t="s">
        <v>292</v>
      </c>
    </row>
    <row r="125" spans="1:9" x14ac:dyDescent="0.2">
      <c r="A125" s="41" t="s">
        <v>16</v>
      </c>
      <c r="B125" s="41"/>
      <c r="C125" s="41"/>
      <c r="D125" s="41"/>
      <c r="E125" s="41"/>
      <c r="F125" s="7">
        <f>SUM(F122:F124)</f>
        <v>706334.32000000007</v>
      </c>
      <c r="G125" s="14">
        <v>0</v>
      </c>
      <c r="H125" s="16">
        <v>0</v>
      </c>
      <c r="I125" s="17"/>
    </row>
    <row r="126" spans="1:9" x14ac:dyDescent="0.2">
      <c r="A126" s="40" t="s">
        <v>156</v>
      </c>
      <c r="B126" s="40"/>
      <c r="C126" s="40"/>
      <c r="D126" s="40"/>
      <c r="E126" s="40"/>
      <c r="F126" s="40"/>
      <c r="G126" s="40"/>
      <c r="H126" s="40"/>
    </row>
    <row r="127" spans="1:9" ht="47.25" x14ac:dyDescent="0.2">
      <c r="A127" s="9" t="s">
        <v>157</v>
      </c>
      <c r="B127" s="9" t="s">
        <v>158</v>
      </c>
      <c r="C127" s="2" t="s">
        <v>49</v>
      </c>
      <c r="D127" s="9" t="s">
        <v>72</v>
      </c>
      <c r="E127" s="9" t="s">
        <v>51</v>
      </c>
      <c r="F127" s="29">
        <f>77123.96+295260.8</f>
        <v>372384.76</v>
      </c>
      <c r="G127" s="3">
        <v>0</v>
      </c>
      <c r="H127" s="3">
        <v>0</v>
      </c>
      <c r="I127" s="21" t="s">
        <v>298</v>
      </c>
    </row>
    <row r="128" spans="1:9" ht="47.25" x14ac:dyDescent="0.2">
      <c r="A128" s="9" t="s">
        <v>157</v>
      </c>
      <c r="B128" s="9" t="s">
        <v>158</v>
      </c>
      <c r="C128" s="2" t="s">
        <v>49</v>
      </c>
      <c r="D128" s="9" t="s">
        <v>72</v>
      </c>
      <c r="E128" s="9" t="s">
        <v>52</v>
      </c>
      <c r="F128" s="29">
        <f>-59531.08+131786.55</f>
        <v>72255.469999999987</v>
      </c>
      <c r="G128" s="3">
        <v>0</v>
      </c>
      <c r="H128" s="3">
        <v>0</v>
      </c>
      <c r="I128" s="21" t="s">
        <v>300</v>
      </c>
    </row>
    <row r="129" spans="1:9" ht="47.25" x14ac:dyDescent="0.2">
      <c r="A129" s="9" t="s">
        <v>157</v>
      </c>
      <c r="B129" s="9" t="s">
        <v>158</v>
      </c>
      <c r="C129" s="2" t="s">
        <v>49</v>
      </c>
      <c r="D129" s="9" t="s">
        <v>72</v>
      </c>
      <c r="E129" s="9" t="s">
        <v>57</v>
      </c>
      <c r="F129" s="29">
        <v>24707.06</v>
      </c>
      <c r="G129" s="3">
        <v>0</v>
      </c>
      <c r="H129" s="3">
        <v>0</v>
      </c>
      <c r="I129" s="21" t="s">
        <v>299</v>
      </c>
    </row>
    <row r="130" spans="1:9" ht="47.25" x14ac:dyDescent="0.2">
      <c r="A130" s="9" t="s">
        <v>157</v>
      </c>
      <c r="B130" s="9" t="s">
        <v>293</v>
      </c>
      <c r="C130" s="2" t="s">
        <v>294</v>
      </c>
      <c r="D130" s="9" t="s">
        <v>72</v>
      </c>
      <c r="E130" s="9" t="s">
        <v>57</v>
      </c>
      <c r="F130" s="29">
        <v>-11850</v>
      </c>
      <c r="G130" s="3">
        <v>0</v>
      </c>
      <c r="H130" s="3">
        <v>0</v>
      </c>
      <c r="I130" s="21" t="s">
        <v>302</v>
      </c>
    </row>
    <row r="131" spans="1:9" ht="78.75" x14ac:dyDescent="0.2">
      <c r="A131" s="9" t="s">
        <v>157</v>
      </c>
      <c r="B131" s="9" t="s">
        <v>295</v>
      </c>
      <c r="C131" s="2" t="s">
        <v>296</v>
      </c>
      <c r="D131" s="9" t="s">
        <v>297</v>
      </c>
      <c r="E131" s="9" t="s">
        <v>57</v>
      </c>
      <c r="F131" s="29">
        <v>-12857.06</v>
      </c>
      <c r="G131" s="3">
        <v>0</v>
      </c>
      <c r="H131" s="3">
        <v>0</v>
      </c>
      <c r="I131" s="21" t="s">
        <v>301</v>
      </c>
    </row>
    <row r="132" spans="1:9" x14ac:dyDescent="0.2">
      <c r="A132" s="41" t="s">
        <v>16</v>
      </c>
      <c r="B132" s="41"/>
      <c r="C132" s="41"/>
      <c r="D132" s="41"/>
      <c r="E132" s="41"/>
      <c r="F132" s="7">
        <f>SUM(F127:F131)</f>
        <v>444640.23</v>
      </c>
      <c r="G132" s="14">
        <v>0</v>
      </c>
      <c r="H132" s="16">
        <v>0</v>
      </c>
      <c r="I132" s="17"/>
    </row>
    <row r="133" spans="1:9" s="8" customFormat="1" x14ac:dyDescent="0.2">
      <c r="A133" s="34" t="s">
        <v>98</v>
      </c>
      <c r="B133" s="34"/>
      <c r="C133" s="34"/>
      <c r="D133" s="34"/>
      <c r="E133" s="34"/>
      <c r="F133" s="34"/>
      <c r="G133" s="34"/>
      <c r="H133" s="34"/>
      <c r="I133" s="38"/>
    </row>
    <row r="134" spans="1:9" ht="47.25" x14ac:dyDescent="0.2">
      <c r="A134" s="9" t="s">
        <v>303</v>
      </c>
      <c r="B134" s="9" t="s">
        <v>304</v>
      </c>
      <c r="C134" s="2" t="s">
        <v>49</v>
      </c>
      <c r="D134" s="9" t="s">
        <v>305</v>
      </c>
      <c r="E134" s="9" t="s">
        <v>51</v>
      </c>
      <c r="F134" s="29">
        <v>22817.16</v>
      </c>
      <c r="G134" s="3">
        <v>0</v>
      </c>
      <c r="H134" s="3">
        <v>0</v>
      </c>
      <c r="I134" s="23" t="s">
        <v>309</v>
      </c>
    </row>
    <row r="135" spans="1:9" ht="47.25" x14ac:dyDescent="0.2">
      <c r="A135" s="9" t="s">
        <v>303</v>
      </c>
      <c r="B135" s="9" t="s">
        <v>304</v>
      </c>
      <c r="C135" s="2" t="s">
        <v>49</v>
      </c>
      <c r="D135" s="9" t="s">
        <v>305</v>
      </c>
      <c r="E135" s="9" t="s">
        <v>52</v>
      </c>
      <c r="F135" s="29">
        <v>-22817.16</v>
      </c>
      <c r="G135" s="3">
        <v>0</v>
      </c>
      <c r="H135" s="3">
        <v>0</v>
      </c>
      <c r="I135" s="23" t="s">
        <v>310</v>
      </c>
    </row>
    <row r="136" spans="1:9" ht="47.25" x14ac:dyDescent="0.2">
      <c r="A136" s="9" t="s">
        <v>303</v>
      </c>
      <c r="B136" s="9" t="s">
        <v>304</v>
      </c>
      <c r="C136" s="2" t="s">
        <v>49</v>
      </c>
      <c r="D136" s="9" t="s">
        <v>305</v>
      </c>
      <c r="E136" s="9" t="s">
        <v>57</v>
      </c>
      <c r="F136" s="29">
        <v>2300</v>
      </c>
      <c r="G136" s="3">
        <v>0</v>
      </c>
      <c r="H136" s="3">
        <v>0</v>
      </c>
      <c r="I136" s="28" t="s">
        <v>312</v>
      </c>
    </row>
    <row r="137" spans="1:9" ht="31.5" x14ac:dyDescent="0.2">
      <c r="A137" s="9" t="s">
        <v>303</v>
      </c>
      <c r="B137" s="9" t="s">
        <v>306</v>
      </c>
      <c r="C137" s="2" t="s">
        <v>307</v>
      </c>
      <c r="D137" s="9" t="s">
        <v>305</v>
      </c>
      <c r="E137" s="9" t="s">
        <v>57</v>
      </c>
      <c r="F137" s="29">
        <v>-2300</v>
      </c>
      <c r="G137" s="3">
        <v>0</v>
      </c>
      <c r="H137" s="3">
        <v>0</v>
      </c>
      <c r="I137" s="28" t="s">
        <v>311</v>
      </c>
    </row>
    <row r="138" spans="1:9" ht="47.25" x14ac:dyDescent="0.2">
      <c r="A138" s="9" t="s">
        <v>303</v>
      </c>
      <c r="B138" s="9" t="s">
        <v>308</v>
      </c>
      <c r="C138" s="2" t="s">
        <v>141</v>
      </c>
      <c r="D138" s="9" t="s">
        <v>305</v>
      </c>
      <c r="E138" s="9" t="s">
        <v>57</v>
      </c>
      <c r="F138" s="29">
        <v>38548</v>
      </c>
      <c r="G138" s="3">
        <v>0</v>
      </c>
      <c r="H138" s="3">
        <v>0</v>
      </c>
      <c r="I138" s="1" t="s">
        <v>313</v>
      </c>
    </row>
    <row r="139" spans="1:9" ht="31.5" x14ac:dyDescent="0.2">
      <c r="A139" s="9" t="s">
        <v>11</v>
      </c>
      <c r="B139" s="9" t="s">
        <v>99</v>
      </c>
      <c r="C139" s="2" t="s">
        <v>100</v>
      </c>
      <c r="D139" s="9" t="s">
        <v>101</v>
      </c>
      <c r="E139" s="9" t="s">
        <v>102</v>
      </c>
      <c r="F139" s="29">
        <v>-71870</v>
      </c>
      <c r="G139" s="3">
        <v>0</v>
      </c>
      <c r="H139" s="3">
        <v>0</v>
      </c>
      <c r="I139" s="28" t="s">
        <v>314</v>
      </c>
    </row>
    <row r="140" spans="1:9" ht="63" x14ac:dyDescent="0.2">
      <c r="A140" s="9" t="s">
        <v>18</v>
      </c>
      <c r="B140" s="9" t="s">
        <v>159</v>
      </c>
      <c r="C140" s="2" t="s">
        <v>315</v>
      </c>
      <c r="D140" s="9" t="s">
        <v>30</v>
      </c>
      <c r="E140" s="9" t="s">
        <v>27</v>
      </c>
      <c r="F140" s="29">
        <v>2145339.13</v>
      </c>
      <c r="G140" s="3">
        <v>0</v>
      </c>
      <c r="H140" s="3">
        <v>0</v>
      </c>
      <c r="I140" s="23" t="s">
        <v>316</v>
      </c>
    </row>
    <row r="141" spans="1:9" ht="31.5" x14ac:dyDescent="0.2">
      <c r="A141" s="9" t="s">
        <v>64</v>
      </c>
      <c r="B141" s="9" t="s">
        <v>103</v>
      </c>
      <c r="C141" s="2" t="s">
        <v>104</v>
      </c>
      <c r="D141" s="9" t="s">
        <v>105</v>
      </c>
      <c r="E141" s="9" t="s">
        <v>106</v>
      </c>
      <c r="F141" s="29">
        <v>-433636</v>
      </c>
      <c r="G141" s="3">
        <v>0</v>
      </c>
      <c r="H141" s="3">
        <v>0</v>
      </c>
      <c r="I141" s="28" t="s">
        <v>317</v>
      </c>
    </row>
    <row r="142" spans="1:9" ht="110.25" x14ac:dyDescent="0.2">
      <c r="A142" s="9" t="s">
        <v>64</v>
      </c>
      <c r="B142" s="9" t="s">
        <v>159</v>
      </c>
      <c r="C142" s="2" t="s">
        <v>160</v>
      </c>
      <c r="D142" s="9" t="s">
        <v>107</v>
      </c>
      <c r="E142" s="9" t="s">
        <v>97</v>
      </c>
      <c r="F142" s="29">
        <f>48361532.59+1335000</f>
        <v>49696532.590000004</v>
      </c>
      <c r="G142" s="3">
        <v>0</v>
      </c>
      <c r="H142" s="3">
        <v>0</v>
      </c>
      <c r="I142" s="23" t="s">
        <v>326</v>
      </c>
    </row>
    <row r="143" spans="1:9" ht="78.75" x14ac:dyDescent="0.2">
      <c r="A143" s="9" t="s">
        <v>64</v>
      </c>
      <c r="B143" s="9" t="s">
        <v>99</v>
      </c>
      <c r="C143" s="2" t="s">
        <v>100</v>
      </c>
      <c r="D143" s="9" t="s">
        <v>107</v>
      </c>
      <c r="E143" s="9" t="s">
        <v>97</v>
      </c>
      <c r="F143" s="29">
        <f>-35476648.43</f>
        <v>-35476648.43</v>
      </c>
      <c r="G143" s="3">
        <v>0</v>
      </c>
      <c r="H143" s="3">
        <v>0</v>
      </c>
      <c r="I143" s="23" t="s">
        <v>327</v>
      </c>
    </row>
    <row r="144" spans="1:9" ht="47.25" x14ac:dyDescent="0.2">
      <c r="A144" s="9" t="s">
        <v>108</v>
      </c>
      <c r="B144" s="9" t="s">
        <v>109</v>
      </c>
      <c r="C144" s="2" t="s">
        <v>110</v>
      </c>
      <c r="D144" s="9" t="s">
        <v>111</v>
      </c>
      <c r="E144" s="9" t="s">
        <v>51</v>
      </c>
      <c r="F144" s="29">
        <f>78000+104014.12</f>
        <v>182014.12</v>
      </c>
      <c r="G144" s="3">
        <v>0</v>
      </c>
      <c r="H144" s="3">
        <v>0</v>
      </c>
      <c r="I144" s="23" t="s">
        <v>319</v>
      </c>
    </row>
    <row r="145" spans="1:9" ht="47.25" x14ac:dyDescent="0.2">
      <c r="A145" s="9" t="s">
        <v>108</v>
      </c>
      <c r="B145" s="9" t="s">
        <v>109</v>
      </c>
      <c r="C145" s="2" t="s">
        <v>110</v>
      </c>
      <c r="D145" s="9" t="s">
        <v>111</v>
      </c>
      <c r="E145" s="9" t="s">
        <v>52</v>
      </c>
      <c r="F145" s="29">
        <v>39766.53</v>
      </c>
      <c r="G145" s="3">
        <v>0</v>
      </c>
      <c r="H145" s="3">
        <v>0</v>
      </c>
      <c r="I145" s="23" t="s">
        <v>318</v>
      </c>
    </row>
    <row r="146" spans="1:9" s="8" customFormat="1" x14ac:dyDescent="0.2">
      <c r="A146" s="36" t="s">
        <v>16</v>
      </c>
      <c r="B146" s="36"/>
      <c r="C146" s="36"/>
      <c r="D146" s="36"/>
      <c r="E146" s="36"/>
      <c r="F146" s="7">
        <f>SUM(F134:F145)</f>
        <v>16120045.940000005</v>
      </c>
      <c r="G146" s="7">
        <v>0</v>
      </c>
      <c r="H146" s="7">
        <v>0</v>
      </c>
      <c r="I146" s="18" t="s">
        <v>9</v>
      </c>
    </row>
    <row r="147" spans="1:9" x14ac:dyDescent="0.2">
      <c r="A147" s="39" t="s">
        <v>112</v>
      </c>
      <c r="B147" s="39"/>
      <c r="C147" s="39"/>
      <c r="D147" s="39"/>
      <c r="E147" s="39"/>
      <c r="F147" s="5">
        <f>F146+F120+F58+F12+F125+F132</f>
        <v>120549841.64000003</v>
      </c>
      <c r="G147" s="5">
        <v>0</v>
      </c>
      <c r="H147" s="5">
        <v>0</v>
      </c>
      <c r="I147" s="6" t="s">
        <v>9</v>
      </c>
    </row>
    <row r="149" spans="1:9" x14ac:dyDescent="0.2">
      <c r="F149" s="15">
        <v>120549841.64</v>
      </c>
      <c r="G149" s="42"/>
    </row>
    <row r="150" spans="1:9" x14ac:dyDescent="0.2">
      <c r="F150" s="15">
        <f>F149-F147</f>
        <v>0</v>
      </c>
    </row>
  </sheetData>
  <mergeCells count="23">
    <mergeCell ref="A120:E120"/>
    <mergeCell ref="A133:I133"/>
    <mergeCell ref="A146:E146"/>
    <mergeCell ref="A147:E147"/>
    <mergeCell ref="A59:I59"/>
    <mergeCell ref="A121:H121"/>
    <mergeCell ref="A125:E125"/>
    <mergeCell ref="A126:H126"/>
    <mergeCell ref="A132:E132"/>
    <mergeCell ref="A2:I2"/>
    <mergeCell ref="A7:I7"/>
    <mergeCell ref="A12:E12"/>
    <mergeCell ref="A13:I13"/>
    <mergeCell ref="A58:E58"/>
    <mergeCell ref="F4:F6"/>
    <mergeCell ref="G4:G6"/>
    <mergeCell ref="H4:H6"/>
    <mergeCell ref="I4:I6"/>
    <mergeCell ref="A4:A6"/>
    <mergeCell ref="B4:B6"/>
    <mergeCell ref="C4:C6"/>
    <mergeCell ref="D4:D6"/>
    <mergeCell ref="E4:E6"/>
  </mergeCells>
  <pageMargins left="0.19685039370078741" right="0.19685039370078741" top="0.35433070866141736" bottom="0.11811023622047245" header="0.31496062992125984" footer="0.31496062992125984"/>
  <pageSetup paperSize="9" scale="56" orientation="landscape" r:id="rId1"/>
  <headerFooter differentFirst="1">
    <oddHeader>&amp;L&amp;P</oddHeader>
    <firstHeader>&amp;L&amp;P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2024-12-16T08:40:27Z</dcterms:modified>
</cp:coreProperties>
</file>